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Control\"/>
    </mc:Choice>
  </mc:AlternateContent>
  <bookViews>
    <workbookView xWindow="0" yWindow="0" windowWidth="14370" windowHeight="7530" firstSheet="2" activeTab="7"/>
  </bookViews>
  <sheets>
    <sheet name="Julio-2018" sheetId="6" r:id="rId1"/>
    <sheet name="Junio-2018" sheetId="5" r:id="rId2"/>
    <sheet name="Hoja1" sheetId="7" r:id="rId3"/>
    <sheet name="AJUSTE MENSUAL" sheetId="3" r:id="rId4"/>
    <sheet name="Abril-2018" sheetId="1" r:id="rId5"/>
    <sheet name="Resumen ventas" sheetId="8" r:id="rId6"/>
    <sheet name="Mayo-2018" sheetId="2" r:id="rId7"/>
    <sheet name="Recargas" sheetId="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5" i="6" l="1"/>
  <c r="O77" i="6"/>
  <c r="E26" i="4" l="1"/>
  <c r="Q76" i="6"/>
  <c r="H35" i="4"/>
  <c r="D30" i="3" l="1"/>
  <c r="G30" i="3" s="1"/>
  <c r="R37" i="8" l="1"/>
  <c r="M37" i="8"/>
  <c r="G37" i="8"/>
  <c r="B37" i="8"/>
  <c r="M47" i="8"/>
  <c r="S33" i="8"/>
  <c r="R33" i="8"/>
  <c r="Q33" i="8"/>
  <c r="M33" i="8"/>
  <c r="L33" i="8"/>
  <c r="D33" i="8"/>
  <c r="B33" i="8"/>
  <c r="G33" i="8"/>
  <c r="H33" i="8"/>
  <c r="S25" i="8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S8" i="8"/>
  <c r="S7" i="8"/>
  <c r="S6" i="8"/>
  <c r="S5" i="8"/>
  <c r="S4" i="8"/>
  <c r="S3" i="8"/>
  <c r="S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8" i="8"/>
  <c r="N7" i="8"/>
  <c r="N6" i="8"/>
  <c r="N5" i="8"/>
  <c r="N4" i="8"/>
  <c r="N3" i="8"/>
  <c r="N2" i="8"/>
  <c r="N33" i="8" s="1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5" i="8"/>
  <c r="I4" i="8"/>
  <c r="I3" i="8"/>
  <c r="I33" i="8" s="1"/>
  <c r="I2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2" i="8"/>
  <c r="T13" i="6" l="1"/>
  <c r="O7" i="3" l="1"/>
  <c r="O5" i="3"/>
  <c r="M64" i="5"/>
  <c r="M66" i="5" s="1"/>
  <c r="M63" i="5"/>
  <c r="O6" i="3"/>
  <c r="O4" i="3"/>
  <c r="M13" i="3"/>
  <c r="N13" i="3"/>
  <c r="L13" i="3"/>
  <c r="K13" i="3"/>
  <c r="H7" i="3"/>
  <c r="H6" i="3"/>
  <c r="H5" i="3"/>
  <c r="H4" i="3"/>
  <c r="O20" i="6" l="1"/>
  <c r="N81" i="6" l="1"/>
  <c r="O86" i="6" s="1"/>
  <c r="I81" i="6"/>
  <c r="N86" i="6" s="1"/>
  <c r="D65" i="6" l="1"/>
  <c r="C65" i="6"/>
  <c r="E58" i="6"/>
  <c r="G35" i="4" l="1"/>
  <c r="V35" i="4"/>
  <c r="K35" i="4"/>
  <c r="L35" i="4"/>
  <c r="S35" i="4"/>
  <c r="T35" i="4"/>
  <c r="O36" i="4"/>
  <c r="P36" i="4"/>
  <c r="C23" i="4" l="1"/>
  <c r="B30" i="3" l="1"/>
  <c r="E11" i="6" l="1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6" i="6"/>
  <c r="E47" i="6"/>
  <c r="E48" i="6"/>
  <c r="E49" i="6"/>
  <c r="E50" i="6"/>
  <c r="E51" i="6"/>
  <c r="E59" i="6"/>
  <c r="E64" i="6"/>
  <c r="E10" i="6"/>
  <c r="E65" i="6" l="1"/>
  <c r="E81" i="6" s="1"/>
  <c r="F30" i="3"/>
  <c r="M85" i="6" l="1"/>
  <c r="M86" i="6" s="1"/>
  <c r="M88" i="6" s="1"/>
  <c r="O56" i="5"/>
  <c r="J56" i="5"/>
  <c r="E56" i="5"/>
  <c r="D56" i="5" l="1"/>
  <c r="C56" i="5"/>
  <c r="I59" i="5" l="1"/>
  <c r="N59" i="5" l="1"/>
  <c r="E11" i="5"/>
  <c r="E12" i="5"/>
  <c r="E13" i="5"/>
  <c r="E14" i="5"/>
  <c r="E15" i="5"/>
  <c r="E16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10" i="5"/>
  <c r="O8" i="3"/>
  <c r="O9" i="3"/>
  <c r="O10" i="3"/>
  <c r="O11" i="3"/>
  <c r="O12" i="3"/>
  <c r="M63" i="2" l="1"/>
  <c r="E59" i="5" l="1"/>
  <c r="O55" i="2"/>
  <c r="J55" i="2"/>
  <c r="N58" i="2" l="1"/>
  <c r="C55" i="2" l="1"/>
  <c r="D55" i="2"/>
  <c r="I58" i="2"/>
  <c r="M65" i="2" s="1"/>
  <c r="E36" i="2" l="1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4" i="2"/>
  <c r="H13" i="3" l="1"/>
  <c r="E19" i="2" l="1"/>
  <c r="O44" i="1" l="1"/>
  <c r="E35" i="2" l="1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8" i="2"/>
  <c r="E17" i="2"/>
  <c r="E16" i="2"/>
  <c r="E15" i="2"/>
  <c r="E13" i="2"/>
  <c r="E12" i="2"/>
  <c r="E11" i="2"/>
  <c r="E10" i="2"/>
  <c r="E55" i="2" l="1"/>
  <c r="M62" i="2" s="1"/>
  <c r="J40" i="1"/>
  <c r="O40" i="1"/>
  <c r="E58" i="2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11" i="1" l="1"/>
  <c r="E12" i="1"/>
  <c r="E13" i="1"/>
  <c r="E14" i="1"/>
  <c r="E15" i="1"/>
  <c r="E10" i="1"/>
  <c r="C40" i="1"/>
  <c r="D40" i="1"/>
  <c r="E40" i="1" l="1"/>
  <c r="O42" i="1" s="1"/>
</calcChain>
</file>

<file path=xl/comments1.xml><?xml version="1.0" encoding="utf-8"?>
<comments xmlns="http://schemas.openxmlformats.org/spreadsheetml/2006/main">
  <authors>
    <author>usuario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cuenta cancelada 09/07/2018.recibo 307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cuenta por pagar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J1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cuenta cancelada
 11-06-2018
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cuenta cancelada el 25/06/2018
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J11" authorId="0" shapeId="0">
      <text>
        <r>
          <rPr>
            <b/>
            <sz val="9"/>
            <color indexed="81"/>
            <rFont val="Tahoma"/>
            <family val="2"/>
          </rPr>
          <t>Diferencia de cambio de cable en factura FA-002606</t>
        </r>
      </text>
    </comment>
  </commentList>
</comments>
</file>

<file path=xl/sharedStrings.xml><?xml version="1.0" encoding="utf-8"?>
<sst xmlns="http://schemas.openxmlformats.org/spreadsheetml/2006/main" count="506" uniqueCount="312">
  <si>
    <t>VENTAS:</t>
  </si>
  <si>
    <t>Fecha</t>
  </si>
  <si>
    <t xml:space="preserve"> Total. General</t>
  </si>
  <si>
    <t>Factura</t>
  </si>
  <si>
    <t>Corporación SL del Peru S.R.L.</t>
  </si>
  <si>
    <t>Costo</t>
  </si>
  <si>
    <t>TOTAL</t>
  </si>
  <si>
    <t>Pagos/salida de ventas</t>
  </si>
  <si>
    <t>dep.19125049725051</t>
  </si>
  <si>
    <t>FA-002606</t>
  </si>
  <si>
    <t xml:space="preserve"> Accesorios</t>
  </si>
  <si>
    <t>Configuración</t>
  </si>
  <si>
    <t>TOTALES</t>
  </si>
  <si>
    <t>Total en Caja:</t>
  </si>
  <si>
    <t xml:space="preserve">Reseteo de DVR </t>
  </si>
  <si>
    <t>Pasaje para reseteo de dvr</t>
  </si>
  <si>
    <t>Resma de hojas</t>
  </si>
  <si>
    <t>stiker precios</t>
  </si>
  <si>
    <t>precieros troquelados</t>
  </si>
  <si>
    <t>boleta:022849</t>
  </si>
  <si>
    <t>unicachi</t>
  </si>
  <si>
    <t>paruro</t>
  </si>
  <si>
    <t>FA002628</t>
  </si>
  <si>
    <t>Promoción de ventas pasaje</t>
  </si>
  <si>
    <t>pasaje para compras</t>
  </si>
  <si>
    <t>Julito</t>
  </si>
  <si>
    <t>Julio</t>
  </si>
  <si>
    <t>Taxi regreso</t>
  </si>
  <si>
    <t>Gold Smart Technology</t>
  </si>
  <si>
    <t>Importaciones Susan</t>
  </si>
  <si>
    <t>Pago Pascual comision</t>
  </si>
  <si>
    <t>compras/salida de ventas</t>
  </si>
  <si>
    <t>compra programas pc</t>
  </si>
  <si>
    <t>Nota de pedido 901</t>
  </si>
  <si>
    <t>comision</t>
  </si>
  <si>
    <t>pasaje</t>
  </si>
  <si>
    <t>Julio retiro de volantes y conf. DVR</t>
  </si>
  <si>
    <t>Julio Pasaje  visita de cliente</t>
  </si>
  <si>
    <t>bolsas transparentes (malvinas)</t>
  </si>
  <si>
    <t>boleta 230/144</t>
  </si>
  <si>
    <t>Unicachi Dia de las Madres</t>
  </si>
  <si>
    <t>Comercial Yaneth (caja herramientas)</t>
  </si>
  <si>
    <t>03/05/20158</t>
  </si>
  <si>
    <t>cajetines y canaletas (instalación)</t>
  </si>
  <si>
    <t xml:space="preserve"> tornillos/tarugos (Instalación)</t>
  </si>
  <si>
    <t>Almuerzo Instalación Sr. Alan</t>
  </si>
  <si>
    <t>Julio /Julito</t>
  </si>
  <si>
    <t>Taxi ida Instalación Sr. Alan</t>
  </si>
  <si>
    <t>Taxi vuelta trabajo Sr. Alan</t>
  </si>
  <si>
    <t xml:space="preserve"> Librería "Antuhanett" (folders)</t>
  </si>
  <si>
    <t>Emkey Graphi (volantes)</t>
  </si>
  <si>
    <t>Configuración DVR Veterinaria</t>
  </si>
  <si>
    <t>Pasaje Julio</t>
  </si>
  <si>
    <t>Viaticos Soluciones Culinarias</t>
  </si>
  <si>
    <t>TOTAL:</t>
  </si>
  <si>
    <t>Pago de sueldos Abril:</t>
  </si>
  <si>
    <t>Taxi ida Instalación.</t>
  </si>
  <si>
    <t>Compra nota de venta</t>
  </si>
  <si>
    <t>cajetines</t>
  </si>
  <si>
    <t>compra material pernos, tuercas…</t>
  </si>
  <si>
    <t>compra de mecha 3/8</t>
  </si>
  <si>
    <t>sin factura</t>
  </si>
  <si>
    <t>Almuerzo y gaseosa</t>
  </si>
  <si>
    <t>Gastos Instalación Sr. Rojas Proforma N°43</t>
  </si>
  <si>
    <t>2do día. Pasaje ida</t>
  </si>
  <si>
    <t xml:space="preserve">Pasaje </t>
  </si>
  <si>
    <t>Comisión Julito venta de combo</t>
  </si>
  <si>
    <t>A&amp;C Gigantografia (Letrero)</t>
  </si>
  <si>
    <t>SEGO Seguridad Optima S.A</t>
  </si>
  <si>
    <t>F11400003602</t>
  </si>
  <si>
    <t>PASAJE</t>
  </si>
  <si>
    <t>Pasaje para compra  SEGO</t>
  </si>
  <si>
    <t>pasaje visita de cliente paa cotizar monitor</t>
  </si>
  <si>
    <t>Pago de Luz, vigilancia y limpieza</t>
  </si>
  <si>
    <t>luz, vigilancia y limpieza</t>
  </si>
  <si>
    <t>Alquiler</t>
  </si>
  <si>
    <t>Bolsas para la venta y Ace para limpiar</t>
  </si>
  <si>
    <t>bolsas negras/ace</t>
  </si>
  <si>
    <t>compra de Poe limpieza</t>
  </si>
  <si>
    <t xml:space="preserve"> Poe limpieza</t>
  </si>
  <si>
    <t>Julio/Frank/Mariana/Julio</t>
  </si>
  <si>
    <t>pago Alquiler de local</t>
  </si>
  <si>
    <t>Julio Pasaje visita de cliente</t>
  </si>
  <si>
    <t>Instalar memoria de camara ezviz</t>
  </si>
  <si>
    <t>Compras mercaderia</t>
  </si>
  <si>
    <t xml:space="preserve">pasaje compras </t>
  </si>
  <si>
    <t>Migaro Data</t>
  </si>
  <si>
    <t>003-001967</t>
  </si>
  <si>
    <t>Inversiones Prinjet E.I.R.L</t>
  </si>
  <si>
    <t>001-004039</t>
  </si>
  <si>
    <t>Corporación JJAM &amp;TSAC</t>
  </si>
  <si>
    <t>Comercial Diego</t>
  </si>
  <si>
    <t>L&amp;R Electronica</t>
  </si>
  <si>
    <t>comision por venta Izaguirre</t>
  </si>
  <si>
    <t>Comision por venta</t>
  </si>
  <si>
    <t>IMPULSO INFORMATICO S.A.</t>
  </si>
  <si>
    <t>COMPRA DE DVD DE JUEGOS</t>
  </si>
  <si>
    <t>FE17-0008481</t>
  </si>
  <si>
    <t>FE17-0008480</t>
  </si>
  <si>
    <t>SIN FACTURA</t>
  </si>
  <si>
    <t>pasaje compras mercaderia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</si>
  <si>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</si>
  <si>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</si>
  <si>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</si>
  <si>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</si>
  <si>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</si>
  <si>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</si>
  <si>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</si>
  <si>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</si>
  <si>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</si>
  <si>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PAGOS MENSUALES</t>
  </si>
  <si>
    <t>MES</t>
  </si>
  <si>
    <t>ALQUILER</t>
  </si>
  <si>
    <t>SERVICIOS</t>
  </si>
  <si>
    <t>SUELDOS</t>
  </si>
  <si>
    <t>APORTE DEUDA</t>
  </si>
  <si>
    <t>TOTAL GENERAL</t>
  </si>
  <si>
    <t>VENTAS</t>
  </si>
  <si>
    <t>COMPRAS</t>
  </si>
  <si>
    <t>GASTOS</t>
  </si>
  <si>
    <t>PAGOS  SUELDOS</t>
  </si>
  <si>
    <t>desayuno (Instalación)</t>
  </si>
  <si>
    <t>Almuerzo (Instalación)</t>
  </si>
  <si>
    <t>taxi regreso (instalación)</t>
  </si>
  <si>
    <t>Desayuno (instalación)</t>
  </si>
  <si>
    <t>Ferreteria "Roa"</t>
  </si>
  <si>
    <t>comisión por configuración Yanaira</t>
  </si>
  <si>
    <t>Anticipo de letrero</t>
  </si>
  <si>
    <t>pasaje visita cliente veterinaria cotizar</t>
  </si>
  <si>
    <t>proforma 124</t>
  </si>
  <si>
    <t>SEGO, SEGURIDAD OPTIMA.S.A</t>
  </si>
  <si>
    <t>Instalación de letrero</t>
  </si>
  <si>
    <t>Comisión Aguirre por venta</t>
  </si>
  <si>
    <t>CORPORACIÓN SL DEL PERU S.R.L</t>
  </si>
  <si>
    <t>F11400003684</t>
  </si>
  <si>
    <t>Nota de Venta</t>
  </si>
  <si>
    <t>Monto</t>
  </si>
  <si>
    <t>Monto inicial</t>
  </si>
  <si>
    <t>Compucentro Latino</t>
  </si>
  <si>
    <t>Dayte Importaciones</t>
  </si>
  <si>
    <t>25//05/2018</t>
  </si>
  <si>
    <t>pasaje compra mercaderia</t>
  </si>
  <si>
    <t>Micas de Vidrio (130)</t>
  </si>
  <si>
    <t>pago restante de letrero</t>
  </si>
  <si>
    <t>Grupo Dantron</t>
  </si>
  <si>
    <t>poe para limpieza local</t>
  </si>
  <si>
    <t>pago de sueldos 1era quincena</t>
  </si>
  <si>
    <t>Venta</t>
  </si>
  <si>
    <t>Compras</t>
  </si>
  <si>
    <t>Gastos</t>
  </si>
  <si>
    <t xml:space="preserve">pago sueldo 2da quincena </t>
  </si>
  <si>
    <t>Total efectivo en Caja</t>
  </si>
  <si>
    <t>Abril</t>
  </si>
  <si>
    <t>Mayo/Ventas - gastos</t>
  </si>
  <si>
    <t>Total General</t>
  </si>
  <si>
    <t>Cuenta por pagar a credito de 15 días</t>
  </si>
  <si>
    <t>Corporación SL deL PERU S.R.L</t>
  </si>
  <si>
    <t>Mayo</t>
  </si>
  <si>
    <t>caja</t>
  </si>
  <si>
    <t>Import Export Yuri E.I.R.L</t>
  </si>
  <si>
    <t>E&amp;G Electronica Inversiones SAC.</t>
  </si>
  <si>
    <t>Corporación JJAM &amp; T SAC</t>
  </si>
  <si>
    <t>Audifonos blurtooth Sony</t>
  </si>
  <si>
    <t>T-Global</t>
  </si>
  <si>
    <t>Pasaje medidas de instalación</t>
  </si>
  <si>
    <t xml:space="preserve">Julio </t>
  </si>
  <si>
    <t>Pasaje visita de cliente/ compras mercaderia las malvinas</t>
  </si>
  <si>
    <t>Servicio/instalación</t>
  </si>
  <si>
    <t xml:space="preserve">pasaje taxi ida y vuelta instalación 4 camaras </t>
  </si>
  <si>
    <t>pasaje julito ida para cliente</t>
  </si>
  <si>
    <t>Pasaje para  formateo de pc</t>
  </si>
  <si>
    <t>Inversiones Ruiz</t>
  </si>
  <si>
    <t>Ferreteria "Chayco"</t>
  </si>
  <si>
    <t>Electro Ferretera "Jojan"</t>
  </si>
  <si>
    <t>Distribuidora Hnos Dávila E.I.R.L</t>
  </si>
  <si>
    <t>Inversiones Ferretera Camila E.I.R.L</t>
  </si>
  <si>
    <t>Ferreteria Bianca</t>
  </si>
  <si>
    <t>Computer .I.R.L</t>
  </si>
  <si>
    <t>Almuerzo Instalación</t>
  </si>
  <si>
    <t>pasaje configurar router cliente</t>
  </si>
  <si>
    <t>Sego. Seguridad Optima</t>
  </si>
  <si>
    <t>F114-00003793</t>
  </si>
  <si>
    <t>taxi compra Sego</t>
  </si>
  <si>
    <t>Corporation Intherpharma S.A.C.</t>
  </si>
  <si>
    <t>Recarga de celular Julio Portales</t>
  </si>
  <si>
    <t>P&amp;C Tronics E.I.R.L</t>
  </si>
  <si>
    <t xml:space="preserve">Pasaje entrega de PC </t>
  </si>
  <si>
    <t>Trabajo de cliente pc</t>
  </si>
  <si>
    <t>Ganancia</t>
  </si>
  <si>
    <t>compra fuentes de poder 5Amp</t>
  </si>
  <si>
    <t>bo69-00638622</t>
  </si>
  <si>
    <t>Homecenters peruanos s.a.</t>
  </si>
  <si>
    <t>fa0200572718</t>
  </si>
  <si>
    <t>Comercial "Leidy"</t>
  </si>
  <si>
    <t>Nota de venta</t>
  </si>
  <si>
    <t>pasaje garantia de cliente</t>
  </si>
  <si>
    <t>12/18/2018</t>
  </si>
  <si>
    <t>Comercial Memo (CHINCHES)</t>
  </si>
  <si>
    <t>Total Junio</t>
  </si>
  <si>
    <t>Pago de Hosting</t>
  </si>
  <si>
    <t>4475 / 4476</t>
  </si>
  <si>
    <t>Antena TV</t>
  </si>
  <si>
    <t>ComisiónPascual</t>
  </si>
  <si>
    <t>Tonina (compra de Hojas Bond)</t>
  </si>
  <si>
    <t>Pasaje compra mercaderia SEGO</t>
  </si>
  <si>
    <t>Pago de Alquiler</t>
  </si>
  <si>
    <t>SEGO. Seguriad Optima S.A.</t>
  </si>
  <si>
    <t>F114-00003911</t>
  </si>
  <si>
    <t>sapolio y sobre para facturas contador</t>
  </si>
  <si>
    <t>Comercial Leidi (Bolsas)</t>
  </si>
  <si>
    <t>Pasaje entrega de volantes/visita de cliente</t>
  </si>
  <si>
    <t>Poe para limpieza</t>
  </si>
  <si>
    <t>AJ Tintas</t>
  </si>
  <si>
    <t>pasaje para compras mercaderia</t>
  </si>
  <si>
    <t>Ferreteria "Bianca"</t>
  </si>
  <si>
    <t>E&amp;Electrónica</t>
  </si>
  <si>
    <t>Cuenta por pagar a credito. (15 días)</t>
  </si>
  <si>
    <t>pasaje cliente veterinaria</t>
  </si>
  <si>
    <t>25/062018</t>
  </si>
  <si>
    <t>compra de algodón limpiar impresora</t>
  </si>
  <si>
    <t>Mariana</t>
  </si>
  <si>
    <t>Adelantos</t>
  </si>
  <si>
    <t>pasaje cliente Restaurante y  Entrega de Impresora</t>
  </si>
  <si>
    <t>Pago de 1era quincena</t>
  </si>
  <si>
    <t>pago de 2da quincena</t>
  </si>
  <si>
    <t>pago de dominio pagina web (hosting)</t>
  </si>
  <si>
    <t>Junio</t>
  </si>
  <si>
    <t>RECARGAS</t>
  </si>
  <si>
    <t>FECHA</t>
  </si>
  <si>
    <t xml:space="preserve">compra de 11  conectores DC </t>
  </si>
  <si>
    <t>cliente medidas para instalar camaras</t>
  </si>
  <si>
    <t>Inversiones Yanajara E.I.R.L</t>
  </si>
  <si>
    <t xml:space="preserve">Inversiones Ferretera Camila E.I.R.L </t>
  </si>
  <si>
    <t>Ferreteria "Roa" (Instalación fact- 105)</t>
  </si>
  <si>
    <t>Ferreteria "BIANCA"</t>
  </si>
  <si>
    <t>Agua /sapolio</t>
  </si>
  <si>
    <t>Gastos Instalación, proforma N° 65</t>
  </si>
  <si>
    <t>TAXI</t>
  </si>
  <si>
    <t xml:space="preserve">PASAJE </t>
  </si>
  <si>
    <t>Desayuno</t>
  </si>
  <si>
    <t>Almuerzo</t>
  </si>
  <si>
    <t>Conectores</t>
  </si>
  <si>
    <t>INVERSIONES YANAJARA E.I.R.L</t>
  </si>
  <si>
    <t>DESC</t>
  </si>
  <si>
    <t>Pasaje Instalación caja de DVR</t>
  </si>
  <si>
    <t>pasaje Entrega de sistema /moto</t>
  </si>
  <si>
    <t>entrega de camaras para instalar</t>
  </si>
  <si>
    <t>Pasaje de regreso</t>
  </si>
  <si>
    <t>Pasaje ida</t>
  </si>
  <si>
    <t>Sego. Seguridad Optima S.A.</t>
  </si>
  <si>
    <t>114-00004157</t>
  </si>
  <si>
    <t>pasaje compra Sego. Mercaderia</t>
  </si>
  <si>
    <t>pasaje garantia de pc</t>
  </si>
  <si>
    <t>compra de bolsas</t>
  </si>
  <si>
    <t>Devolución de venta cambio de producto</t>
  </si>
  <si>
    <t>Gastos de Instalación proforma 102</t>
  </si>
  <si>
    <t>base de metal para cámara</t>
  </si>
  <si>
    <t>Material para instalar</t>
  </si>
  <si>
    <t>Taxi ida 1er día</t>
  </si>
  <si>
    <t>taxi venida 1er día</t>
  </si>
  <si>
    <t>pasaje ida 2do día</t>
  </si>
  <si>
    <t>Teipe</t>
  </si>
  <si>
    <t>Arteus Comp S.A.C</t>
  </si>
  <si>
    <t>E&amp;G Electrónica Inversiones SAC</t>
  </si>
  <si>
    <t>Comercial "Diego"</t>
  </si>
  <si>
    <t>Zyron</t>
  </si>
  <si>
    <t>Impulso Informático</t>
  </si>
  <si>
    <t>FE170011462</t>
  </si>
  <si>
    <t>pasaje ida de compras mercaderia</t>
  </si>
  <si>
    <t>taxi regreso de compras mercaderia</t>
  </si>
  <si>
    <t>Almuerzo mercaderia</t>
  </si>
  <si>
    <t>Total venta Julio</t>
  </si>
  <si>
    <t>Agua</t>
  </si>
  <si>
    <t>pasaje visita de cliente Sarmiento</t>
  </si>
  <si>
    <t>Pascual punto de corriente</t>
  </si>
  <si>
    <t>efectivo</t>
  </si>
  <si>
    <t>cable hdmi (10)/ coaxial / pascor(3)</t>
  </si>
  <si>
    <t>Instalación</t>
  </si>
  <si>
    <t>Total</t>
  </si>
  <si>
    <t>Facturas de venta CTT INTEGRAL.</t>
  </si>
  <si>
    <t>Ferretería Huincho</t>
  </si>
  <si>
    <t>GASTOS DE INSTALACIONES/ MATERIAL PARA INSTALAR</t>
  </si>
  <si>
    <t>Sr. Frank</t>
  </si>
  <si>
    <t>Trabajadores</t>
  </si>
  <si>
    <t>2da quincena Junio.</t>
  </si>
  <si>
    <t>Plan Teléfono Julio Bitel</t>
  </si>
  <si>
    <t>1era quincena de Julio.</t>
  </si>
  <si>
    <t>Luz</t>
  </si>
  <si>
    <t>Vigilancia</t>
  </si>
  <si>
    <t>Internet Abril,(s/106.50) Mayo, Junio. (s/213)</t>
  </si>
  <si>
    <t>Servicios del  contador Abril, Mayo, Junio. (s/300)</t>
  </si>
  <si>
    <t>Compras de Mercadería</t>
  </si>
  <si>
    <t>GASTOS DE LOCAL / SUELDOS</t>
  </si>
  <si>
    <t>INTERNET</t>
  </si>
  <si>
    <t>CONTADOR</t>
  </si>
  <si>
    <t>GASTOS LOCAL</t>
  </si>
  <si>
    <t>MONTO</t>
  </si>
  <si>
    <t>LUZ</t>
  </si>
  <si>
    <t>VIGILANCIA</t>
  </si>
  <si>
    <t>CTT12345</t>
  </si>
  <si>
    <t>CCC</t>
  </si>
  <si>
    <t>pasaje . Medidas de instalación de cámaras.</t>
  </si>
  <si>
    <t>Soluciones x Omel (compra de Rack)</t>
  </si>
  <si>
    <t>Tonina E.I.R.L</t>
  </si>
  <si>
    <t>Servicios</t>
  </si>
  <si>
    <t>12/18/18</t>
  </si>
  <si>
    <t>VENTA</t>
  </si>
  <si>
    <t>SERVICIO</t>
  </si>
  <si>
    <t>COMPRA</t>
  </si>
  <si>
    <t>4917,30</t>
  </si>
  <si>
    <t>Poe/ agua</t>
  </si>
  <si>
    <t>adelantos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</si>
</sst>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S/.&quot;\ #,##0.00"/>
    <numFmt numFmtId="165" formatCode="&quot;S/.&quot;\ #,##0"/>
    <numFmt numFmtId="166" formatCode="dd/mm/yy;@"/>
  </numFmts>
  <fonts count="3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7"/>
      <color rgb="FFFF0000"/>
      <name val="Calibri"/>
      <family val="2"/>
      <scheme val="minor"/>
    </font>
    <font>
      <sz val="6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7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7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0" borderId="0" xfId="0" applyFont="1"/>
    <xf numFmtId="4" fontId="1" fillId="0" borderId="0" xfId="0" applyNumberFormat="1" applyFont="1" applyBorder="1"/>
    <xf numFmtId="165" fontId="2" fillId="0" borderId="0" xfId="0" applyNumberFormat="1" applyFont="1"/>
    <xf numFmtId="0" fontId="1" fillId="0" borderId="0" xfId="0" applyFont="1" applyFill="1" applyBorder="1"/>
    <xf numFmtId="0" fontId="1" fillId="0" borderId="0" xfId="0" applyFont="1" applyFill="1"/>
    <xf numFmtId="0" fontId="5" fillId="0" borderId="0" xfId="0" applyFont="1"/>
    <xf numFmtId="0" fontId="6" fillId="2" borderId="16" xfId="0" applyFont="1" applyFill="1" applyBorder="1" applyAlignment="1">
      <alignment horizontal="center"/>
    </xf>
    <xf numFmtId="14" fontId="5" fillId="0" borderId="4" xfId="0" applyNumberFormat="1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7" fillId="3" borderId="1" xfId="0" applyFont="1" applyFill="1" applyBorder="1"/>
    <xf numFmtId="0" fontId="8" fillId="0" borderId="0" xfId="0" applyFont="1"/>
    <xf numFmtId="4" fontId="8" fillId="0" borderId="0" xfId="0" applyNumberFormat="1" applyFont="1" applyBorder="1"/>
    <xf numFmtId="0" fontId="7" fillId="0" borderId="0" xfId="0" applyFont="1" applyFill="1" applyBorder="1"/>
    <xf numFmtId="0" fontId="9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14" fontId="8" fillId="3" borderId="3" xfId="0" applyNumberFormat="1" applyFont="1" applyFill="1" applyBorder="1"/>
    <xf numFmtId="4" fontId="8" fillId="4" borderId="4" xfId="0" applyNumberFormat="1" applyFont="1" applyFill="1" applyBorder="1"/>
    <xf numFmtId="4" fontId="8" fillId="0" borderId="5" xfId="0" applyNumberFormat="1" applyFont="1" applyBorder="1"/>
    <xf numFmtId="0" fontId="8" fillId="0" borderId="3" xfId="0" applyFont="1" applyBorder="1"/>
    <xf numFmtId="0" fontId="8" fillId="0" borderId="4" xfId="0" applyFont="1" applyBorder="1"/>
    <xf numFmtId="14" fontId="8" fillId="3" borderId="6" xfId="0" applyNumberFormat="1" applyFont="1" applyFill="1" applyBorder="1"/>
    <xf numFmtId="4" fontId="8" fillId="4" borderId="1" xfId="0" applyNumberFormat="1" applyFont="1" applyFill="1" applyBorder="1"/>
    <xf numFmtId="4" fontId="8" fillId="0" borderId="7" xfId="0" applyNumberFormat="1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4" fontId="8" fillId="0" borderId="6" xfId="0" applyNumberFormat="1" applyFont="1" applyBorder="1"/>
    <xf numFmtId="4" fontId="8" fillId="0" borderId="1" xfId="0" applyNumberFormat="1" applyFont="1" applyBorder="1"/>
    <xf numFmtId="1" fontId="8" fillId="0" borderId="1" xfId="0" applyNumberFormat="1" applyFont="1" applyBorder="1"/>
    <xf numFmtId="0" fontId="8" fillId="3" borderId="6" xfId="0" applyFont="1" applyFill="1" applyBorder="1"/>
    <xf numFmtId="0" fontId="8" fillId="3" borderId="11" xfId="0" applyFont="1" applyFill="1" applyBorder="1"/>
    <xf numFmtId="4" fontId="8" fillId="4" borderId="12" xfId="0" applyNumberFormat="1" applyFont="1" applyFill="1" applyBorder="1"/>
    <xf numFmtId="4" fontId="8" fillId="0" borderId="13" xfId="0" applyNumberFormat="1" applyFont="1" applyBorder="1"/>
    <xf numFmtId="4" fontId="8" fillId="0" borderId="11" xfId="0" applyNumberFormat="1" applyFont="1" applyBorder="1"/>
    <xf numFmtId="4" fontId="8" fillId="0" borderId="12" xfId="0" applyNumberFormat="1" applyFont="1" applyBorder="1"/>
    <xf numFmtId="0" fontId="7" fillId="3" borderId="9" xfId="0" applyFont="1" applyFill="1" applyBorder="1"/>
    <xf numFmtId="164" fontId="7" fillId="5" borderId="10" xfId="0" applyNumberFormat="1" applyFont="1" applyFill="1" applyBorder="1"/>
    <xf numFmtId="164" fontId="7" fillId="5" borderId="8" xfId="0" applyNumberFormat="1" applyFont="1" applyFill="1" applyBorder="1"/>
    <xf numFmtId="164" fontId="7" fillId="0" borderId="0" xfId="0" applyNumberFormat="1" applyFont="1" applyBorder="1"/>
    <xf numFmtId="164" fontId="7" fillId="0" borderId="14" xfId="0" applyNumberFormat="1" applyFont="1" applyBorder="1"/>
    <xf numFmtId="164" fontId="7" fillId="5" borderId="14" xfId="0" applyNumberFormat="1" applyFont="1" applyFill="1" applyBorder="1"/>
    <xf numFmtId="0" fontId="8" fillId="0" borderId="9" xfId="0" applyFont="1" applyBorder="1"/>
    <xf numFmtId="0" fontId="8" fillId="0" borderId="10" xfId="0" applyFont="1" applyBorder="1"/>
    <xf numFmtId="4" fontId="5" fillId="0" borderId="0" xfId="0" applyNumberFormat="1" applyFont="1" applyBorder="1"/>
    <xf numFmtId="0" fontId="6" fillId="2" borderId="2" xfId="0" applyFont="1" applyFill="1" applyBorder="1" applyAlignment="1">
      <alignment horizontal="center"/>
    </xf>
    <xf numFmtId="4" fontId="5" fillId="0" borderId="1" xfId="0" applyNumberFormat="1" applyFont="1" applyBorder="1"/>
    <xf numFmtId="4" fontId="5" fillId="0" borderId="12" xfId="0" applyNumberFormat="1" applyFont="1" applyBorder="1"/>
    <xf numFmtId="164" fontId="4" fillId="5" borderId="14" xfId="0" applyNumberFormat="1" applyFont="1" applyFill="1" applyBorder="1"/>
    <xf numFmtId="0" fontId="4" fillId="6" borderId="10" xfId="0" applyFont="1" applyFill="1" applyBorder="1"/>
    <xf numFmtId="164" fontId="7" fillId="6" borderId="8" xfId="0" applyNumberFormat="1" applyFont="1" applyFill="1" applyBorder="1"/>
    <xf numFmtId="0" fontId="8" fillId="0" borderId="0" xfId="0" applyFont="1" applyBorder="1"/>
    <xf numFmtId="17" fontId="1" fillId="5" borderId="0" xfId="0" applyNumberFormat="1" applyFont="1" applyFill="1"/>
    <xf numFmtId="164" fontId="7" fillId="5" borderId="2" xfId="0" applyNumberFormat="1" applyFont="1" applyFill="1" applyBorder="1"/>
    <xf numFmtId="0" fontId="10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14" fontId="7" fillId="0" borderId="0" xfId="0" applyNumberFormat="1" applyFont="1" applyFill="1" applyBorder="1"/>
    <xf numFmtId="0" fontId="2" fillId="0" borderId="0" xfId="0" applyFont="1"/>
    <xf numFmtId="0" fontId="2" fillId="0" borderId="0" xfId="0" applyFont="1" applyFill="1" applyBorder="1"/>
    <xf numFmtId="164" fontId="2" fillId="0" borderId="0" xfId="0" applyNumberFormat="1" applyFont="1"/>
    <xf numFmtId="16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Fill="1"/>
    <xf numFmtId="0" fontId="2" fillId="0" borderId="0" xfId="0" applyFont="1" applyFill="1"/>
    <xf numFmtId="0" fontId="2" fillId="4" borderId="0" xfId="0" applyFont="1" applyFill="1"/>
    <xf numFmtId="14" fontId="2" fillId="4" borderId="0" xfId="0" applyNumberFormat="1" applyFont="1" applyFill="1"/>
    <xf numFmtId="0" fontId="11" fillId="0" borderId="0" xfId="0" applyFont="1" applyFill="1"/>
    <xf numFmtId="0" fontId="11" fillId="0" borderId="0" xfId="0" applyFont="1"/>
    <xf numFmtId="1" fontId="8" fillId="0" borderId="1" xfId="0" applyNumberFormat="1" applyFont="1" applyBorder="1" applyAlignment="1">
      <alignment horizontal="left"/>
    </xf>
    <xf numFmtId="14" fontId="1" fillId="0" borderId="0" xfId="0" applyNumberFormat="1" applyFont="1" applyFill="1"/>
    <xf numFmtId="14" fontId="2" fillId="0" borderId="0" xfId="0" applyNumberFormat="1" applyFont="1"/>
    <xf numFmtId="164" fontId="13" fillId="5" borderId="1" xfId="0" applyNumberFormat="1" applyFont="1" applyFill="1" applyBorder="1"/>
    <xf numFmtId="0" fontId="1" fillId="0" borderId="1" xfId="0" applyFont="1" applyBorder="1"/>
    <xf numFmtId="0" fontId="12" fillId="0" borderId="0" xfId="0" applyFont="1" applyAlignment="1">
      <alignment horizontal="right"/>
    </xf>
    <xf numFmtId="4" fontId="2" fillId="0" borderId="0" xfId="0" applyNumberFormat="1" applyFont="1"/>
    <xf numFmtId="0" fontId="12" fillId="0" borderId="0" xfId="0" applyFont="1"/>
    <xf numFmtId="0" fontId="8" fillId="0" borderId="1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3" borderId="18" xfId="0" applyFont="1" applyFill="1" applyBorder="1"/>
    <xf numFmtId="4" fontId="8" fillId="4" borderId="2" xfId="0" applyNumberFormat="1" applyFont="1" applyFill="1" applyBorder="1"/>
    <xf numFmtId="4" fontId="1" fillId="0" borderId="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9" fillId="2" borderId="2" xfId="0" applyFont="1" applyFill="1" applyBorder="1" applyAlignment="1">
      <alignment horizontal="left"/>
    </xf>
    <xf numFmtId="0" fontId="4" fillId="6" borderId="1" xfId="0" applyFont="1" applyFill="1" applyBorder="1"/>
    <xf numFmtId="164" fontId="7" fillId="6" borderId="1" xfId="0" applyNumberFormat="1" applyFont="1" applyFill="1" applyBorder="1"/>
    <xf numFmtId="0" fontId="5" fillId="0" borderId="1" xfId="0" applyFont="1" applyBorder="1" applyAlignment="1">
      <alignment horizontal="right"/>
    </xf>
    <xf numFmtId="164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164" fontId="4" fillId="5" borderId="1" xfId="0" applyNumberFormat="1" applyFont="1" applyFill="1" applyBorder="1"/>
    <xf numFmtId="4" fontId="7" fillId="5" borderId="1" xfId="0" applyNumberFormat="1" applyFont="1" applyFill="1" applyBorder="1"/>
    <xf numFmtId="0" fontId="12" fillId="0" borderId="0" xfId="0" applyFont="1" applyFill="1"/>
    <xf numFmtId="14" fontId="2" fillId="0" borderId="0" xfId="0" applyNumberFormat="1" applyFont="1" applyBorder="1" applyAlignment="1">
      <alignment horizontal="center"/>
    </xf>
    <xf numFmtId="0" fontId="8" fillId="4" borderId="1" xfId="0" applyFont="1" applyFill="1" applyBorder="1"/>
    <xf numFmtId="1" fontId="8" fillId="4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/>
    <xf numFmtId="0" fontId="1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0" fillId="0" borderId="1" xfId="0" applyBorder="1"/>
    <xf numFmtId="0" fontId="0" fillId="7" borderId="1" xfId="0" applyFill="1" applyBorder="1"/>
    <xf numFmtId="0" fontId="14" fillId="8" borderId="0" xfId="0" applyFont="1" applyFill="1"/>
    <xf numFmtId="0" fontId="16" fillId="7" borderId="1" xfId="0" applyFont="1" applyFill="1" applyBorder="1"/>
    <xf numFmtId="0" fontId="17" fillId="6" borderId="1" xfId="0" applyFont="1" applyFill="1" applyBorder="1"/>
    <xf numFmtId="0" fontId="15" fillId="7" borderId="1" xfId="0" applyFont="1" applyFill="1" applyBorder="1"/>
    <xf numFmtId="0" fontId="15" fillId="6" borderId="1" xfId="0" applyFont="1" applyFill="1" applyBorder="1"/>
    <xf numFmtId="0" fontId="0" fillId="9" borderId="1" xfId="0" applyFill="1" applyBorder="1"/>
    <xf numFmtId="0" fontId="7" fillId="0" borderId="1" xfId="0" applyFont="1" applyBorder="1"/>
    <xf numFmtId="164" fontId="2" fillId="0" borderId="0" xfId="0" applyNumberFormat="1" applyFont="1" applyFill="1" applyBorder="1"/>
    <xf numFmtId="164" fontId="8" fillId="0" borderId="0" xfId="0" applyNumberFormat="1" applyFont="1"/>
    <xf numFmtId="0" fontId="1" fillId="0" borderId="1" xfId="0" applyFont="1" applyBorder="1" applyAlignment="1">
      <alignment horizontal="right"/>
    </xf>
    <xf numFmtId="164" fontId="5" fillId="0" borderId="0" xfId="0" applyNumberFormat="1" applyFont="1"/>
    <xf numFmtId="164" fontId="1" fillId="0" borderId="0" xfId="0" applyNumberFormat="1" applyFont="1"/>
    <xf numFmtId="4" fontId="8" fillId="0" borderId="0" xfId="0" applyNumberFormat="1" applyFont="1" applyFill="1" applyBorder="1"/>
    <xf numFmtId="4" fontId="8" fillId="0" borderId="1" xfId="0" applyNumberFormat="1" applyFont="1" applyFill="1" applyBorder="1"/>
    <xf numFmtId="0" fontId="8" fillId="0" borderId="1" xfId="0" applyFont="1" applyFill="1" applyBorder="1" applyAlignment="1">
      <alignment horizontal="right"/>
    </xf>
    <xf numFmtId="14" fontId="5" fillId="0" borderId="1" xfId="0" applyNumberFormat="1" applyFont="1" applyFill="1" applyBorder="1"/>
    <xf numFmtId="0" fontId="8" fillId="0" borderId="0" xfId="0" applyFont="1" applyFill="1"/>
    <xf numFmtId="0" fontId="8" fillId="0" borderId="1" xfId="0" applyFont="1" applyFill="1" applyBorder="1" applyAlignment="1">
      <alignment horizontal="left"/>
    </xf>
    <xf numFmtId="0" fontId="12" fillId="0" borderId="0" xfId="0" applyFont="1" applyFill="1" applyAlignment="1">
      <alignment horizontal="right"/>
    </xf>
    <xf numFmtId="0" fontId="18" fillId="10" borderId="1" xfId="0" applyFont="1" applyFill="1" applyBorder="1"/>
    <xf numFmtId="0" fontId="19" fillId="0" borderId="1" xfId="0" applyFont="1" applyBorder="1"/>
    <xf numFmtId="14" fontId="19" fillId="0" borderId="1" xfId="0" applyNumberFormat="1" applyFont="1" applyBorder="1"/>
    <xf numFmtId="0" fontId="18" fillId="0" borderId="1" xfId="0" applyFont="1" applyFill="1" applyBorder="1"/>
    <xf numFmtId="0" fontId="0" fillId="0" borderId="0" xfId="0" applyFill="1"/>
    <xf numFmtId="0" fontId="20" fillId="0" borderId="1" xfId="0" applyFont="1" applyFill="1" applyBorder="1"/>
    <xf numFmtId="4" fontId="21" fillId="0" borderId="1" xfId="0" applyNumberFormat="1" applyFont="1" applyBorder="1"/>
    <xf numFmtId="0" fontId="21" fillId="0" borderId="1" xfId="0" applyFont="1" applyBorder="1" applyAlignment="1">
      <alignment horizontal="right"/>
    </xf>
    <xf numFmtId="14" fontId="11" fillId="0" borderId="1" xfId="0" applyNumberFormat="1" applyFont="1" applyBorder="1"/>
    <xf numFmtId="0" fontId="8" fillId="0" borderId="6" xfId="0" applyFont="1" applyFill="1" applyBorder="1"/>
    <xf numFmtId="164" fontId="1" fillId="0" borderId="0" xfId="0" applyNumberFormat="1" applyFont="1" applyFill="1"/>
    <xf numFmtId="0" fontId="8" fillId="6" borderId="1" xfId="0" applyFont="1" applyFill="1" applyBorder="1"/>
    <xf numFmtId="164" fontId="1" fillId="0" borderId="0" xfId="0" applyNumberFormat="1" applyFont="1" applyFill="1" applyBorder="1"/>
    <xf numFmtId="0" fontId="22" fillId="0" borderId="0" xfId="0" applyFont="1" applyFill="1" applyBorder="1"/>
    <xf numFmtId="0" fontId="15" fillId="11" borderId="1" xfId="0" applyFont="1" applyFill="1" applyBorder="1" applyAlignment="1">
      <alignment horizontal="right"/>
    </xf>
    <xf numFmtId="4" fontId="22" fillId="11" borderId="1" xfId="0" applyNumberFormat="1" applyFont="1" applyFill="1" applyBorder="1"/>
    <xf numFmtId="164" fontId="22" fillId="11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left"/>
    </xf>
    <xf numFmtId="14" fontId="5" fillId="6" borderId="1" xfId="0" applyNumberFormat="1" applyFont="1" applyFill="1" applyBorder="1"/>
    <xf numFmtId="4" fontId="8" fillId="6" borderId="1" xfId="0" applyNumberFormat="1" applyFont="1" applyFill="1" applyBorder="1"/>
    <xf numFmtId="164" fontId="22" fillId="0" borderId="0" xfId="0" applyNumberFormat="1" applyFont="1" applyFill="1" applyBorder="1"/>
    <xf numFmtId="0" fontId="8" fillId="6" borderId="19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right"/>
    </xf>
    <xf numFmtId="164" fontId="22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right"/>
    </xf>
    <xf numFmtId="4" fontId="22" fillId="0" borderId="0" xfId="0" applyNumberFormat="1" applyFont="1" applyFill="1" applyBorder="1"/>
    <xf numFmtId="0" fontId="22" fillId="0" borderId="0" xfId="0" applyFont="1" applyAlignment="1">
      <alignment horizontal="left"/>
    </xf>
    <xf numFmtId="0" fontId="22" fillId="0" borderId="0" xfId="0" applyFont="1" applyFill="1" applyBorder="1" applyAlignment="1">
      <alignment horizontal="left"/>
    </xf>
    <xf numFmtId="164" fontId="22" fillId="0" borderId="0" xfId="0" applyNumberFormat="1" applyFont="1" applyAlignment="1">
      <alignment horizontal="left"/>
    </xf>
    <xf numFmtId="164" fontId="22" fillId="0" borderId="0" xfId="0" applyNumberFormat="1" applyFont="1" applyFill="1" applyBorder="1" applyAlignment="1">
      <alignment horizontal="left"/>
    </xf>
    <xf numFmtId="164" fontId="22" fillId="6" borderId="1" xfId="0" applyNumberFormat="1" applyFont="1" applyFill="1" applyBorder="1"/>
    <xf numFmtId="0" fontId="22" fillId="6" borderId="1" xfId="0" applyFont="1" applyFill="1" applyBorder="1" applyAlignment="1">
      <alignment horizontal="left"/>
    </xf>
    <xf numFmtId="0" fontId="12" fillId="12" borderId="1" xfId="0" applyFont="1" applyFill="1" applyBorder="1"/>
    <xf numFmtId="0" fontId="12" fillId="12" borderId="1" xfId="0" applyFont="1" applyFill="1" applyBorder="1" applyAlignment="1">
      <alignment horizontal="right"/>
    </xf>
    <xf numFmtId="164" fontId="5" fillId="0" borderId="1" xfId="0" applyNumberFormat="1" applyFont="1" applyBorder="1"/>
    <xf numFmtId="4" fontId="8" fillId="12" borderId="1" xfId="0" applyNumberFormat="1" applyFont="1" applyFill="1" applyBorder="1"/>
    <xf numFmtId="0" fontId="8" fillId="12" borderId="1" xfId="0" applyFont="1" applyFill="1" applyBorder="1" applyAlignment="1">
      <alignment horizontal="right"/>
    </xf>
    <xf numFmtId="14" fontId="5" fillId="12" borderId="1" xfId="0" applyNumberFormat="1" applyFont="1" applyFill="1" applyBorder="1"/>
    <xf numFmtId="164" fontId="22" fillId="12" borderId="1" xfId="0" applyNumberFormat="1" applyFont="1" applyFill="1" applyBorder="1"/>
    <xf numFmtId="14" fontId="5" fillId="0" borderId="1" xfId="0" applyNumberFormat="1" applyFont="1" applyBorder="1" applyAlignment="1">
      <alignment horizontal="right"/>
    </xf>
    <xf numFmtId="0" fontId="8" fillId="4" borderId="1" xfId="0" applyFont="1" applyFill="1" applyBorder="1" applyAlignment="1">
      <alignment horizontal="left"/>
    </xf>
    <xf numFmtId="14" fontId="5" fillId="4" borderId="1" xfId="0" applyNumberFormat="1" applyFont="1" applyFill="1" applyBorder="1"/>
    <xf numFmtId="0" fontId="8" fillId="4" borderId="1" xfId="0" applyFont="1" applyFill="1" applyBorder="1" applyAlignment="1">
      <alignment horizontal="right"/>
    </xf>
    <xf numFmtId="4" fontId="8" fillId="4" borderId="7" xfId="0" applyNumberFormat="1" applyFont="1" applyFill="1" applyBorder="1"/>
    <xf numFmtId="14" fontId="8" fillId="5" borderId="6" xfId="0" applyNumberFormat="1" applyFont="1" applyFill="1" applyBorder="1"/>
    <xf numFmtId="0" fontId="8" fillId="0" borderId="0" xfId="0" applyFont="1" applyFill="1" applyBorder="1" applyAlignment="1">
      <alignment horizontal="right"/>
    </xf>
    <xf numFmtId="0" fontId="8" fillId="6" borderId="6" xfId="0" applyFont="1" applyFill="1" applyBorder="1"/>
    <xf numFmtId="164" fontId="1" fillId="0" borderId="0" xfId="0" applyNumberFormat="1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14" fontId="2" fillId="0" borderId="0" xfId="0" applyNumberFormat="1" applyFont="1" applyFill="1" applyAlignment="1">
      <alignment horizontal="right"/>
    </xf>
    <xf numFmtId="14" fontId="1" fillId="0" borderId="0" xfId="0" applyNumberFormat="1" applyFont="1"/>
    <xf numFmtId="1" fontId="8" fillId="0" borderId="1" xfId="0" applyNumberFormat="1" applyFont="1" applyFill="1" applyBorder="1" applyAlignment="1">
      <alignment horizontal="right"/>
    </xf>
    <xf numFmtId="0" fontId="9" fillId="2" borderId="16" xfId="0" applyFont="1" applyFill="1" applyBorder="1" applyAlignment="1">
      <alignment horizontal="right"/>
    </xf>
    <xf numFmtId="0" fontId="8" fillId="0" borderId="19" xfId="0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6" borderId="1" xfId="0" applyNumberFormat="1" applyFont="1" applyFill="1" applyBorder="1" applyAlignment="1">
      <alignment horizontal="right"/>
    </xf>
    <xf numFmtId="14" fontId="8" fillId="0" borderId="1" xfId="0" applyNumberFormat="1" applyFont="1" applyBorder="1" applyAlignment="1">
      <alignment horizontal="right"/>
    </xf>
    <xf numFmtId="14" fontId="8" fillId="0" borderId="1" xfId="0" applyNumberFormat="1" applyFont="1" applyFill="1" applyBorder="1" applyAlignment="1">
      <alignment horizontal="right"/>
    </xf>
    <xf numFmtId="14" fontId="8" fillId="0" borderId="0" xfId="0" applyNumberFormat="1" applyFont="1" applyAlignment="1">
      <alignment horizontal="right"/>
    </xf>
    <xf numFmtId="0" fontId="9" fillId="2" borderId="17" xfId="0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14" fontId="7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18" fillId="11" borderId="0" xfId="0" applyFont="1" applyFill="1"/>
    <xf numFmtId="0" fontId="0" fillId="0" borderId="1" xfId="0" applyFill="1" applyBorder="1"/>
    <xf numFmtId="4" fontId="8" fillId="4" borderId="1" xfId="0" applyNumberFormat="1" applyFont="1" applyFill="1" applyBorder="1" applyAlignment="1">
      <alignment horizontal="right"/>
    </xf>
    <xf numFmtId="164" fontId="22" fillId="11" borderId="1" xfId="0" applyNumberFormat="1" applyFont="1" applyFill="1" applyBorder="1" applyAlignment="1">
      <alignment horizontal="right"/>
    </xf>
    <xf numFmtId="14" fontId="8" fillId="0" borderId="1" xfId="0" applyNumberFormat="1" applyFont="1" applyFill="1" applyBorder="1"/>
    <xf numFmtId="14" fontId="8" fillId="0" borderId="1" xfId="0" applyNumberFormat="1" applyFont="1" applyBorder="1"/>
    <xf numFmtId="4" fontId="7" fillId="0" borderId="0" xfId="0" applyNumberFormat="1" applyFont="1" applyFill="1" applyBorder="1"/>
    <xf numFmtId="164" fontId="8" fillId="0" borderId="1" xfId="0" applyNumberFormat="1" applyFont="1" applyBorder="1"/>
    <xf numFmtId="0" fontId="7" fillId="6" borderId="1" xfId="0" applyFont="1" applyFill="1" applyBorder="1" applyAlignment="1"/>
    <xf numFmtId="164" fontId="7" fillId="5" borderId="1" xfId="0" applyNumberFormat="1" applyFont="1" applyFill="1" applyBorder="1" applyAlignment="1"/>
    <xf numFmtId="0" fontId="7" fillId="5" borderId="1" xfId="0" applyFont="1" applyFill="1" applyBorder="1" applyAlignment="1"/>
    <xf numFmtId="4" fontId="10" fillId="12" borderId="1" xfId="0" applyNumberFormat="1" applyFont="1" applyFill="1" applyBorder="1"/>
    <xf numFmtId="0" fontId="8" fillId="6" borderId="1" xfId="0" applyFont="1" applyFill="1" applyBorder="1" applyAlignment="1">
      <alignment horizontal="right"/>
    </xf>
    <xf numFmtId="14" fontId="8" fillId="6" borderId="1" xfId="0" applyNumberFormat="1" applyFont="1" applyFill="1" applyBorder="1" applyAlignment="1">
      <alignment horizontal="right"/>
    </xf>
    <xf numFmtId="4" fontId="8" fillId="6" borderId="1" xfId="0" applyNumberFormat="1" applyFont="1" applyFill="1" applyBorder="1" applyAlignment="1">
      <alignment horizontal="right"/>
    </xf>
    <xf numFmtId="0" fontId="21" fillId="0" borderId="1" xfId="0" applyFont="1" applyFill="1" applyBorder="1"/>
    <xf numFmtId="1" fontId="21" fillId="0" borderId="1" xfId="0" applyNumberFormat="1" applyFont="1" applyFill="1" applyBorder="1" applyAlignment="1">
      <alignment horizontal="right"/>
    </xf>
    <xf numFmtId="14" fontId="21" fillId="0" borderId="1" xfId="0" applyNumberFormat="1" applyFont="1" applyFill="1" applyBorder="1"/>
    <xf numFmtId="4" fontId="21" fillId="0" borderId="1" xfId="0" applyNumberFormat="1" applyFont="1" applyFill="1" applyBorder="1" applyAlignment="1"/>
    <xf numFmtId="0" fontId="1" fillId="0" borderId="0" xfId="0" applyFont="1" applyFill="1" applyBorder="1" applyAlignment="1">
      <alignment horizontal="right"/>
    </xf>
    <xf numFmtId="4" fontId="12" fillId="12" borderId="2" xfId="0" applyNumberFormat="1" applyFont="1" applyFill="1" applyBorder="1"/>
    <xf numFmtId="1" fontId="12" fillId="12" borderId="2" xfId="0" applyNumberFormat="1" applyFont="1" applyFill="1" applyBorder="1" applyAlignment="1">
      <alignment horizontal="right"/>
    </xf>
    <xf numFmtId="14" fontId="10" fillId="12" borderId="2" xfId="0" applyNumberFormat="1" applyFont="1" applyFill="1" applyBorder="1"/>
    <xf numFmtId="4" fontId="12" fillId="12" borderId="2" xfId="0" applyNumberFormat="1" applyFont="1" applyFill="1" applyBorder="1" applyAlignment="1"/>
    <xf numFmtId="4" fontId="24" fillId="0" borderId="0" xfId="0" applyNumberFormat="1" applyFont="1" applyFill="1" applyBorder="1" applyAlignment="1">
      <alignment horizontal="left"/>
    </xf>
    <xf numFmtId="0" fontId="12" fillId="0" borderId="20" xfId="0" applyFont="1" applyFill="1" applyBorder="1" applyAlignment="1">
      <alignment horizontal="left"/>
    </xf>
    <xf numFmtId="4" fontId="21" fillId="9" borderId="1" xfId="0" applyNumberFormat="1" applyFont="1" applyFill="1" applyBorder="1"/>
    <xf numFmtId="0" fontId="21" fillId="9" borderId="1" xfId="0" applyFont="1" applyFill="1" applyBorder="1" applyAlignment="1">
      <alignment horizontal="right"/>
    </xf>
    <xf numFmtId="14" fontId="21" fillId="9" borderId="1" xfId="0" applyNumberFormat="1" applyFont="1" applyFill="1" applyBorder="1"/>
    <xf numFmtId="1" fontId="21" fillId="9" borderId="1" xfId="0" applyNumberFormat="1" applyFont="1" applyFill="1" applyBorder="1" applyAlignment="1">
      <alignment horizontal="right"/>
    </xf>
    <xf numFmtId="4" fontId="21" fillId="9" borderId="1" xfId="0" applyNumberFormat="1" applyFont="1" applyFill="1" applyBorder="1" applyAlignment="1"/>
    <xf numFmtId="4" fontId="8" fillId="0" borderId="4" xfId="0" applyNumberFormat="1" applyFont="1" applyFill="1" applyBorder="1"/>
    <xf numFmtId="4" fontId="8" fillId="0" borderId="5" xfId="0" applyNumberFormat="1" applyFont="1" applyFill="1" applyBorder="1"/>
    <xf numFmtId="0" fontId="10" fillId="12" borderId="1" xfId="0" applyFont="1" applyFill="1" applyBorder="1" applyAlignment="1">
      <alignment horizontal="right"/>
    </xf>
    <xf numFmtId="14" fontId="10" fillId="12" borderId="1" xfId="0" applyNumberFormat="1" applyFont="1" applyFill="1" applyBorder="1" applyAlignment="1">
      <alignment horizontal="right"/>
    </xf>
    <xf numFmtId="14" fontId="0" fillId="0" borderId="1" xfId="0" applyNumberFormat="1" applyBorder="1"/>
    <xf numFmtId="0" fontId="0" fillId="5" borderId="1" xfId="0" applyFill="1" applyBorder="1"/>
    <xf numFmtId="0" fontId="16" fillId="5" borderId="1" xfId="0" applyFont="1" applyFill="1" applyBorder="1"/>
    <xf numFmtId="0" fontId="8" fillId="5" borderId="1" xfId="0" applyFont="1" applyFill="1" applyBorder="1"/>
    <xf numFmtId="0" fontId="8" fillId="5" borderId="1" xfId="0" applyFont="1" applyFill="1" applyBorder="1" applyAlignment="1">
      <alignment horizontal="right"/>
    </xf>
    <xf numFmtId="14" fontId="8" fillId="5" borderId="1" xfId="0" applyNumberFormat="1" applyFont="1" applyFill="1" applyBorder="1" applyAlignment="1">
      <alignment horizontal="right"/>
    </xf>
    <xf numFmtId="4" fontId="8" fillId="5" borderId="1" xfId="0" applyNumberFormat="1" applyFont="1" applyFill="1" applyBorder="1" applyAlignment="1">
      <alignment horizontal="right"/>
    </xf>
    <xf numFmtId="4" fontId="22" fillId="5" borderId="1" xfId="0" applyNumberFormat="1" applyFont="1" applyFill="1" applyBorder="1"/>
    <xf numFmtId="0" fontId="22" fillId="3" borderId="9" xfId="0" applyFont="1" applyFill="1" applyBorder="1"/>
    <xf numFmtId="164" fontId="22" fillId="5" borderId="10" xfId="0" applyNumberFormat="1" applyFont="1" applyFill="1" applyBorder="1"/>
    <xf numFmtId="164" fontId="22" fillId="5" borderId="8" xfId="0" applyNumberFormat="1" applyFont="1" applyFill="1" applyBorder="1"/>
    <xf numFmtId="164" fontId="22" fillId="5" borderId="1" xfId="0" applyNumberFormat="1" applyFont="1" applyFill="1" applyBorder="1"/>
    <xf numFmtId="0" fontId="22" fillId="6" borderId="1" xfId="0" applyFont="1" applyFill="1" applyBorder="1" applyAlignment="1">
      <alignment horizontal="right"/>
    </xf>
    <xf numFmtId="164" fontId="22" fillId="6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25" fillId="5" borderId="0" xfId="0" applyFont="1" applyFill="1"/>
    <xf numFmtId="0" fontId="1" fillId="0" borderId="0" xfId="0" applyNumberFormat="1" applyFont="1" applyFill="1"/>
    <xf numFmtId="14" fontId="1" fillId="0" borderId="1" xfId="0" applyNumberFormat="1" applyFont="1" applyBorder="1" applyAlignment="1">
      <alignment horizontal="right"/>
    </xf>
    <xf numFmtId="0" fontId="1" fillId="4" borderId="1" xfId="0" applyFont="1" applyFill="1" applyBorder="1"/>
    <xf numFmtId="0" fontId="12" fillId="0" borderId="0" xfId="0" applyFont="1" applyFill="1" applyBorder="1"/>
    <xf numFmtId="0" fontId="1" fillId="6" borderId="0" xfId="0" applyFont="1" applyFill="1"/>
    <xf numFmtId="0" fontId="26" fillId="5" borderId="1" xfId="0" applyFont="1" applyFill="1" applyBorder="1"/>
    <xf numFmtId="0" fontId="1" fillId="12" borderId="1" xfId="0" applyFont="1" applyFill="1" applyBorder="1"/>
    <xf numFmtId="0" fontId="1" fillId="9" borderId="1" xfId="0" applyFont="1" applyFill="1" applyBorder="1"/>
    <xf numFmtId="0" fontId="1" fillId="0" borderId="1" xfId="0" applyNumberFormat="1" applyFont="1" applyBorder="1" applyAlignment="1">
      <alignment horizontal="right"/>
    </xf>
    <xf numFmtId="0" fontId="1" fillId="9" borderId="0" xfId="0" applyFont="1" applyFill="1"/>
    <xf numFmtId="0" fontId="19" fillId="6" borderId="1" xfId="0" applyFont="1" applyFill="1" applyBorder="1"/>
    <xf numFmtId="0" fontId="27" fillId="6" borderId="1" xfId="0" applyFont="1" applyFill="1" applyBorder="1"/>
    <xf numFmtId="0" fontId="0" fillId="0" borderId="0" xfId="0" applyFill="1" applyBorder="1"/>
    <xf numFmtId="4" fontId="1" fillId="0" borderId="0" xfId="0" applyNumberFormat="1" applyFont="1" applyFill="1"/>
    <xf numFmtId="14" fontId="1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/>
    <xf numFmtId="0" fontId="12" fillId="0" borderId="0" xfId="0" applyFont="1" applyBorder="1"/>
    <xf numFmtId="164" fontId="12" fillId="0" borderId="0" xfId="0" applyNumberFormat="1" applyFont="1"/>
    <xf numFmtId="0" fontId="25" fillId="5" borderId="1" xfId="0" applyFont="1" applyFill="1" applyBorder="1"/>
    <xf numFmtId="0" fontId="25" fillId="12" borderId="1" xfId="0" applyFont="1" applyFill="1" applyBorder="1"/>
    <xf numFmtId="0" fontId="17" fillId="0" borderId="19" xfId="0" applyFont="1" applyFill="1" applyBorder="1"/>
    <xf numFmtId="14" fontId="20" fillId="0" borderId="1" xfId="0" applyNumberFormat="1" applyFont="1" applyBorder="1"/>
    <xf numFmtId="0" fontId="20" fillId="0" borderId="1" xfId="0" applyFont="1" applyBorder="1"/>
    <xf numFmtId="0" fontId="8" fillId="0" borderId="26" xfId="0" applyFont="1" applyFill="1" applyBorder="1" applyAlignment="1">
      <alignment horizontal="right"/>
    </xf>
    <xf numFmtId="0" fontId="29" fillId="6" borderId="1" xfId="0" applyFont="1" applyFill="1" applyBorder="1"/>
    <xf numFmtId="0" fontId="0" fillId="6" borderId="1" xfId="0" applyFill="1" applyBorder="1"/>
    <xf numFmtId="0" fontId="28" fillId="12" borderId="1" xfId="0" applyFont="1" applyFill="1" applyBorder="1"/>
    <xf numFmtId="0" fontId="17" fillId="0" borderId="1" xfId="0" applyFont="1" applyFill="1" applyBorder="1"/>
    <xf numFmtId="0" fontId="0" fillId="9" borderId="0" xfId="0" applyFill="1"/>
    <xf numFmtId="0" fontId="1" fillId="0" borderId="0" xfId="0" applyFont="1" applyBorder="1"/>
    <xf numFmtId="0" fontId="30" fillId="5" borderId="1" xfId="0" applyFont="1" applyFill="1" applyBorder="1"/>
    <xf numFmtId="0" fontId="30" fillId="0" borderId="1" xfId="0" applyFont="1" applyBorder="1"/>
    <xf numFmtId="0" fontId="15" fillId="5" borderId="1" xfId="0" applyFont="1" applyFill="1" applyBorder="1"/>
    <xf numFmtId="0" fontId="30" fillId="12" borderId="1" xfId="0" applyFont="1" applyFill="1" applyBorder="1"/>
    <xf numFmtId="164" fontId="1" fillId="0" borderId="0" xfId="0" applyNumberFormat="1" applyFont="1" applyFill="1" applyAlignment="1">
      <alignment horizontal="right"/>
    </xf>
    <xf numFmtId="14" fontId="8" fillId="6" borderId="6" xfId="0" applyNumberFormat="1" applyFont="1" applyFill="1" applyBorder="1"/>
    <xf numFmtId="4" fontId="8" fillId="9" borderId="4" xfId="0" applyNumberFormat="1" applyFont="1" applyFill="1" applyBorder="1"/>
    <xf numFmtId="4" fontId="8" fillId="9" borderId="5" xfId="0" applyNumberFormat="1" applyFont="1" applyFill="1" applyBorder="1"/>
    <xf numFmtId="4" fontId="8" fillId="0" borderId="0" xfId="0" applyNumberFormat="1" applyFont="1"/>
    <xf numFmtId="166" fontId="8" fillId="3" borderId="6" xfId="0" applyNumberFormat="1" applyFont="1" applyFill="1" applyBorder="1"/>
    <xf numFmtId="166" fontId="8" fillId="5" borderId="6" xfId="0" applyNumberFormat="1" applyFont="1" applyFill="1" applyBorder="1"/>
    <xf numFmtId="166" fontId="8" fillId="3" borderId="6" xfId="0" applyNumberFormat="1" applyFont="1" applyFill="1" applyBorder="1" applyAlignment="1">
      <alignment horizontal="right"/>
    </xf>
    <xf numFmtId="166" fontId="8" fillId="0" borderId="0" xfId="0" applyNumberFormat="1" applyFont="1"/>
    <xf numFmtId="166" fontId="8" fillId="6" borderId="6" xfId="0" applyNumberFormat="1" applyFont="1" applyFill="1" applyBorder="1"/>
    <xf numFmtId="0" fontId="7" fillId="0" borderId="0" xfId="0" applyFont="1"/>
    <xf numFmtId="0" fontId="1" fillId="5" borderId="1" xfId="0" applyFont="1" applyFill="1" applyBorder="1"/>
    <xf numFmtId="0" fontId="22" fillId="5" borderId="1" xfId="0" applyFont="1" applyFill="1" applyBorder="1"/>
    <xf numFmtId="166" fontId="8" fillId="3" borderId="27" xfId="0" applyNumberFormat="1" applyFont="1" applyFill="1" applyBorder="1"/>
    <xf numFmtId="4" fontId="8" fillId="4" borderId="14" xfId="0" applyNumberFormat="1" applyFont="1" applyFill="1" applyBorder="1"/>
    <xf numFmtId="4" fontId="8" fillId="0" borderId="28" xfId="0" applyNumberFormat="1" applyFont="1" applyBorder="1"/>
    <xf numFmtId="4" fontId="8" fillId="4" borderId="5" xfId="0" applyNumberFormat="1" applyFont="1" applyFill="1" applyBorder="1"/>
    <xf numFmtId="166" fontId="8" fillId="11" borderId="3" xfId="0" applyNumberFormat="1" applyFont="1" applyFill="1" applyBorder="1"/>
    <xf numFmtId="0" fontId="8" fillId="11" borderId="4" xfId="0" applyFont="1" applyFill="1" applyBorder="1"/>
    <xf numFmtId="0" fontId="8" fillId="11" borderId="5" xfId="0" applyFont="1" applyFill="1" applyBorder="1"/>
    <xf numFmtId="166" fontId="8" fillId="3" borderId="11" xfId="0" applyNumberFormat="1" applyFont="1" applyFill="1" applyBorder="1"/>
    <xf numFmtId="0" fontId="8" fillId="11" borderId="25" xfId="0" applyFont="1" applyFill="1" applyBorder="1"/>
    <xf numFmtId="4" fontId="8" fillId="4" borderId="29" xfId="0" applyNumberFormat="1" applyFont="1" applyFill="1" applyBorder="1"/>
    <xf numFmtId="4" fontId="8" fillId="0" borderId="30" xfId="0" applyNumberFormat="1" applyFont="1" applyBorder="1"/>
    <xf numFmtId="166" fontId="8" fillId="5" borderId="11" xfId="0" applyNumberFormat="1" applyFont="1" applyFill="1" applyBorder="1"/>
    <xf numFmtId="166" fontId="8" fillId="3" borderId="18" xfId="0" applyNumberFormat="1" applyFont="1" applyFill="1" applyBorder="1"/>
    <xf numFmtId="4" fontId="8" fillId="0" borderId="31" xfId="0" applyNumberFormat="1" applyFont="1" applyBorder="1"/>
    <xf numFmtId="166" fontId="7" fillId="11" borderId="1" xfId="0" applyNumberFormat="1" applyFont="1" applyFill="1" applyBorder="1"/>
    <xf numFmtId="4" fontId="7" fillId="11" borderId="1" xfId="0" applyNumberFormat="1" applyFont="1" applyFill="1" applyBorder="1"/>
    <xf numFmtId="0" fontId="7" fillId="11" borderId="1" xfId="0" applyFont="1" applyFill="1" applyBorder="1"/>
    <xf numFmtId="166" fontId="7" fillId="4" borderId="1" xfId="0" applyNumberFormat="1" applyFont="1" applyFill="1" applyBorder="1"/>
    <xf numFmtId="0" fontId="8" fillId="0" borderId="1" xfId="0" applyFont="1" applyFill="1" applyBorder="1" applyAlignment="1"/>
    <xf numFmtId="4" fontId="21" fillId="9" borderId="2" xfId="0" applyNumberFormat="1" applyFont="1" applyFill="1" applyBorder="1"/>
    <xf numFmtId="1" fontId="21" fillId="9" borderId="2" xfId="0" applyNumberFormat="1" applyFont="1" applyFill="1" applyBorder="1" applyAlignment="1">
      <alignment horizontal="right"/>
    </xf>
    <xf numFmtId="14" fontId="21" fillId="9" borderId="2" xfId="0" applyNumberFormat="1" applyFont="1" applyFill="1" applyBorder="1"/>
    <xf numFmtId="4" fontId="21" fillId="9" borderId="2" xfId="0" applyNumberFormat="1" applyFont="1" applyFill="1" applyBorder="1" applyAlignment="1"/>
    <xf numFmtId="4" fontId="10" fillId="12" borderId="2" xfId="0" applyNumberFormat="1" applyFont="1" applyFill="1" applyBorder="1"/>
    <xf numFmtId="1" fontId="10" fillId="12" borderId="2" xfId="0" applyNumberFormat="1" applyFont="1" applyFill="1" applyBorder="1" applyAlignment="1">
      <alignment horizontal="right"/>
    </xf>
    <xf numFmtId="4" fontId="10" fillId="12" borderId="2" xfId="0" applyNumberFormat="1" applyFont="1" applyFill="1" applyBorder="1" applyAlignment="1"/>
    <xf numFmtId="14" fontId="21" fillId="0" borderId="1" xfId="0" applyNumberFormat="1" applyFont="1" applyFill="1" applyBorder="1" applyAlignment="1">
      <alignment horizontal="right"/>
    </xf>
    <xf numFmtId="4" fontId="21" fillId="0" borderId="1" xfId="0" applyNumberFormat="1" applyFont="1" applyFill="1" applyBorder="1" applyAlignment="1">
      <alignment horizontal="right"/>
    </xf>
    <xf numFmtId="4" fontId="21" fillId="0" borderId="2" xfId="0" applyNumberFormat="1" applyFont="1" applyFill="1" applyBorder="1" applyAlignment="1"/>
    <xf numFmtId="0" fontId="8" fillId="0" borderId="2" xfId="0" applyFont="1" applyFill="1" applyBorder="1" applyAlignment="1">
      <alignment horizontal="right"/>
    </xf>
    <xf numFmtId="14" fontId="8" fillId="0" borderId="2" xfId="0" applyNumberFormat="1" applyFont="1" applyFill="1" applyBorder="1"/>
    <xf numFmtId="4" fontId="21" fillId="0" borderId="1" xfId="0" applyNumberFormat="1" applyFont="1" applyFill="1" applyBorder="1"/>
    <xf numFmtId="0" fontId="21" fillId="0" borderId="1" xfId="0" applyFont="1" applyFill="1" applyBorder="1" applyAlignment="1">
      <alignment horizontal="right"/>
    </xf>
    <xf numFmtId="0" fontId="9" fillId="8" borderId="1" xfId="0" applyFont="1" applyFill="1" applyBorder="1" applyAlignment="1">
      <alignment horizontal="right"/>
    </xf>
    <xf numFmtId="4" fontId="8" fillId="7" borderId="1" xfId="0" applyNumberFormat="1" applyFont="1" applyFill="1" applyBorder="1" applyAlignment="1">
      <alignment horizontal="right"/>
    </xf>
    <xf numFmtId="0" fontId="8" fillId="9" borderId="1" xfId="0" applyFont="1" applyFill="1" applyBorder="1"/>
    <xf numFmtId="0" fontId="8" fillId="9" borderId="1" xfId="0" applyFont="1" applyFill="1" applyBorder="1" applyAlignment="1">
      <alignment horizontal="right"/>
    </xf>
    <xf numFmtId="14" fontId="8" fillId="9" borderId="1" xfId="0" applyNumberFormat="1" applyFont="1" applyFill="1" applyBorder="1" applyAlignment="1">
      <alignment horizontal="right"/>
    </xf>
    <xf numFmtId="0" fontId="7" fillId="6" borderId="1" xfId="0" applyFont="1" applyFill="1" applyBorder="1"/>
    <xf numFmtId="4" fontId="10" fillId="0" borderId="1" xfId="0" applyNumberFormat="1" applyFont="1" applyFill="1" applyBorder="1"/>
    <xf numFmtId="0" fontId="10" fillId="0" borderId="1" xfId="0" applyFont="1" applyFill="1" applyBorder="1" applyAlignment="1">
      <alignment horizontal="right"/>
    </xf>
    <xf numFmtId="14" fontId="10" fillId="0" borderId="1" xfId="0" applyNumberFormat="1" applyFont="1" applyFill="1" applyBorder="1" applyAlignment="1">
      <alignment horizontal="right"/>
    </xf>
    <xf numFmtId="0" fontId="8" fillId="0" borderId="6" xfId="0" applyFont="1" applyBorder="1" applyAlignment="1">
      <alignment horizontal="left"/>
    </xf>
    <xf numFmtId="4" fontId="8" fillId="0" borderId="2" xfId="0" applyNumberFormat="1" applyFont="1" applyFill="1" applyBorder="1" applyAlignment="1">
      <alignment horizontal="right"/>
    </xf>
    <xf numFmtId="0" fontId="8" fillId="0" borderId="23" xfId="0" applyNumberFormat="1" applyFont="1" applyBorder="1" applyAlignment="1">
      <alignment horizontal="left"/>
    </xf>
    <xf numFmtId="14" fontId="8" fillId="0" borderId="21" xfId="0" applyNumberFormat="1" applyFont="1" applyBorder="1" applyAlignment="1">
      <alignment horizontal="right"/>
    </xf>
    <xf numFmtId="0" fontId="8" fillId="0" borderId="24" xfId="0" applyNumberFormat="1" applyFont="1" applyBorder="1" applyAlignment="1">
      <alignment horizontal="left"/>
    </xf>
    <xf numFmtId="14" fontId="8" fillId="0" borderId="21" xfId="0" applyNumberFormat="1" applyFont="1" applyFill="1" applyBorder="1" applyAlignment="1">
      <alignment horizontal="right"/>
    </xf>
    <xf numFmtId="4" fontId="8" fillId="0" borderId="14" xfId="0" applyNumberFormat="1" applyFont="1" applyFill="1" applyBorder="1" applyAlignment="1">
      <alignment horizontal="right"/>
    </xf>
    <xf numFmtId="0" fontId="13" fillId="11" borderId="1" xfId="0" applyFont="1" applyFill="1" applyBorder="1"/>
    <xf numFmtId="164" fontId="7" fillId="5" borderId="1" xfId="0" applyNumberFormat="1" applyFont="1" applyFill="1" applyBorder="1"/>
    <xf numFmtId="14" fontId="8" fillId="9" borderId="1" xfId="0" applyNumberFormat="1" applyFont="1" applyFill="1" applyBorder="1"/>
    <xf numFmtId="0" fontId="8" fillId="0" borderId="12" xfId="0" applyFont="1" applyFill="1" applyBorder="1"/>
    <xf numFmtId="0" fontId="7" fillId="6" borderId="1" xfId="0" applyFont="1" applyFill="1" applyBorder="1" applyAlignment="1">
      <alignment horizontal="right"/>
    </xf>
    <xf numFmtId="0" fontId="7" fillId="11" borderId="1" xfId="0" applyFont="1" applyFill="1" applyBorder="1" applyAlignment="1">
      <alignment horizontal="right"/>
    </xf>
    <xf numFmtId="164" fontId="7" fillId="11" borderId="1" xfId="0" applyNumberFormat="1" applyFont="1" applyFill="1" applyBorder="1"/>
    <xf numFmtId="164" fontId="7" fillId="11" borderId="1" xfId="0" applyNumberFormat="1" applyFont="1" applyFill="1" applyBorder="1" applyAlignment="1">
      <alignment horizontal="right"/>
    </xf>
    <xf numFmtId="0" fontId="31" fillId="12" borderId="1" xfId="0" applyFont="1" applyFill="1" applyBorder="1"/>
    <xf numFmtId="0" fontId="31" fillId="12" borderId="1" xfId="0" applyFont="1" applyFill="1" applyBorder="1" applyAlignment="1">
      <alignment horizontal="right"/>
    </xf>
    <xf numFmtId="1" fontId="10" fillId="12" borderId="1" xfId="0" applyNumberFormat="1" applyFont="1" applyFill="1" applyBorder="1" applyAlignment="1">
      <alignment horizontal="right"/>
    </xf>
    <xf numFmtId="14" fontId="10" fillId="12" borderId="1" xfId="0" applyNumberFormat="1" applyFont="1" applyFill="1" applyBorder="1"/>
    <xf numFmtId="4" fontId="10" fillId="12" borderId="1" xfId="0" applyNumberFormat="1" applyFont="1" applyFill="1" applyBorder="1" applyAlignment="1"/>
    <xf numFmtId="4" fontId="7" fillId="6" borderId="1" xfId="0" applyNumberFormat="1" applyFont="1" applyFill="1" applyBorder="1" applyAlignment="1">
      <alignment horizontal="right"/>
    </xf>
    <xf numFmtId="2" fontId="7" fillId="6" borderId="1" xfId="0" applyNumberFormat="1" applyFont="1" applyFill="1" applyBorder="1" applyAlignment="1">
      <alignment horizontal="right"/>
    </xf>
    <xf numFmtId="166" fontId="8" fillId="6" borderId="0" xfId="0" applyNumberFormat="1" applyFont="1" applyFill="1"/>
    <xf numFmtId="4" fontId="8" fillId="6" borderId="0" xfId="0" applyNumberFormat="1" applyFont="1" applyFill="1"/>
    <xf numFmtId="4" fontId="8" fillId="6" borderId="0" xfId="0" applyNumberFormat="1" applyFont="1" applyFill="1" applyAlignment="1">
      <alignment horizontal="right"/>
    </xf>
    <xf numFmtId="4" fontId="7" fillId="0" borderId="0" xfId="0" applyNumberFormat="1" applyFont="1"/>
    <xf numFmtId="0" fontId="25" fillId="0" borderId="0" xfId="0" applyFont="1" applyFill="1" applyBorder="1"/>
    <xf numFmtId="14" fontId="0" fillId="0" borderId="0" xfId="0" applyNumberFormat="1" applyFill="1" applyBorder="1"/>
    <xf numFmtId="14" fontId="28" fillId="0" borderId="0" xfId="0" applyNumberFormat="1" applyFont="1" applyFill="1" applyBorder="1"/>
    <xf numFmtId="0" fontId="28" fillId="0" borderId="0" xfId="0" applyFont="1" applyFill="1" applyBorder="1"/>
    <xf numFmtId="0" fontId="28" fillId="0" borderId="0" xfId="0" applyNumberFormat="1" applyFont="1" applyFill="1" applyBorder="1"/>
    <xf numFmtId="14" fontId="25" fillId="0" borderId="0" xfId="0" applyNumberFormat="1" applyFont="1" applyFill="1" applyBorder="1"/>
    <xf numFmtId="0" fontId="8" fillId="0" borderId="25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21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right"/>
    </xf>
    <xf numFmtId="0" fontId="13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19051</xdr:rowOff>
    </xdr:from>
    <xdr:to>
      <xdr:col>14</xdr:col>
      <xdr:colOff>294408</xdr:colOff>
      <xdr:row>6</xdr:row>
      <xdr:rowOff>57151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19051"/>
          <a:ext cx="8921461" cy="938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47625</xdr:rowOff>
    </xdr:from>
    <xdr:to>
      <xdr:col>5</xdr:col>
      <xdr:colOff>22333</xdr:colOff>
      <xdr:row>5</xdr:row>
      <xdr:rowOff>114024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992373" cy="78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19051</xdr:rowOff>
    </xdr:from>
    <xdr:to>
      <xdr:col>14</xdr:col>
      <xdr:colOff>581187</xdr:colOff>
      <xdr:row>6</xdr:row>
      <xdr:rowOff>76201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594" y="19051"/>
          <a:ext cx="7593686" cy="928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47625</xdr:rowOff>
    </xdr:from>
    <xdr:to>
      <xdr:col>6</xdr:col>
      <xdr:colOff>192023</xdr:colOff>
      <xdr:row>5</xdr:row>
      <xdr:rowOff>114024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991566" cy="78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19051</xdr:rowOff>
    </xdr:from>
    <xdr:to>
      <xdr:col>15</xdr:col>
      <xdr:colOff>66313</xdr:colOff>
      <xdr:row>6</xdr:row>
      <xdr:rowOff>76201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132" y="19051"/>
          <a:ext cx="6693160" cy="902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47625</xdr:rowOff>
    </xdr:from>
    <xdr:to>
      <xdr:col>6</xdr:col>
      <xdr:colOff>87086</xdr:colOff>
      <xdr:row>5</xdr:row>
      <xdr:rowOff>114024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992211" cy="78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542924</xdr:colOff>
      <xdr:row>0</xdr:row>
      <xdr:rowOff>19051</xdr:rowOff>
    </xdr:from>
    <xdr:to>
      <xdr:col>14</xdr:col>
      <xdr:colOff>516609</xdr:colOff>
      <xdr:row>6</xdr:row>
      <xdr:rowOff>76201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9746" y="19051"/>
          <a:ext cx="7601757" cy="928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47625</xdr:rowOff>
    </xdr:from>
    <xdr:to>
      <xdr:col>6</xdr:col>
      <xdr:colOff>143591</xdr:colOff>
      <xdr:row>5</xdr:row>
      <xdr:rowOff>114024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992211" cy="78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6:W103"/>
  <sheetViews>
    <sheetView topLeftCell="G53" zoomScale="110" zoomScaleNormal="110" workbookViewId="0">
      <selection activeCell="H49" sqref="H49"/>
    </sheetView>
  </sheetViews>
  <sheetFormatPr baseColWidth="10" defaultRowHeight="11.25" x14ac:dyDescent="0.2"/>
  <cols>
    <col min="1" max="1" width="2.140625" style="1" customWidth="1"/>
    <col min="2" max="2" width="7.85546875" style="1" customWidth="1"/>
    <col min="3" max="3" width="10.42578125" style="1" customWidth="1"/>
    <col min="4" max="4" width="13.140625" style="1" customWidth="1"/>
    <col min="5" max="5" width="12.140625" style="1" customWidth="1"/>
    <col min="6" max="6" width="1.28515625" style="1" customWidth="1"/>
    <col min="7" max="7" width="24.140625" style="1" customWidth="1"/>
    <col min="8" max="8" width="9.5703125" style="94" customWidth="1"/>
    <col min="9" max="9" width="7.7109375" style="12" customWidth="1"/>
    <col min="10" max="10" width="10.140625" style="1" customWidth="1"/>
    <col min="11" max="11" width="1.42578125" style="1" customWidth="1"/>
    <col min="12" max="12" width="35.85546875" style="12" customWidth="1"/>
    <col min="13" max="13" width="10.7109375" style="93" customWidth="1"/>
    <col min="14" max="14" width="11.28515625" style="93" customWidth="1"/>
    <col min="15" max="15" width="10.28515625" style="93" customWidth="1"/>
    <col min="16" max="16" width="1.140625" style="1" customWidth="1"/>
    <col min="17" max="17" width="8.85546875" style="1" customWidth="1"/>
    <col min="18" max="18" width="15.28515625" style="1" customWidth="1"/>
    <col min="19" max="19" width="16.7109375" style="1" customWidth="1"/>
    <col min="20" max="16384" width="11.42578125" style="1"/>
  </cols>
  <sheetData>
    <row r="6" spans="2:21" ht="12.75" x14ac:dyDescent="0.2">
      <c r="S6" s="278" t="s">
        <v>295</v>
      </c>
      <c r="T6" s="278" t="s">
        <v>296</v>
      </c>
      <c r="U6" s="4"/>
    </row>
    <row r="7" spans="2:21" ht="12.75" x14ac:dyDescent="0.2">
      <c r="B7" s="56">
        <v>43282</v>
      </c>
      <c r="F7" s="2"/>
      <c r="G7" s="2"/>
      <c r="H7" s="89"/>
      <c r="I7" s="13"/>
      <c r="J7" s="2"/>
      <c r="S7" s="279" t="s">
        <v>112</v>
      </c>
      <c r="T7" s="279">
        <v>700</v>
      </c>
      <c r="U7" s="4"/>
    </row>
    <row r="8" spans="2:21" ht="13.5" thickBot="1" x14ac:dyDescent="0.25">
      <c r="B8" s="11" t="s">
        <v>0</v>
      </c>
      <c r="C8" s="12"/>
      <c r="D8" s="12"/>
      <c r="E8" s="12"/>
      <c r="F8" s="13"/>
      <c r="G8" s="13"/>
      <c r="H8" s="90"/>
      <c r="I8" s="13"/>
      <c r="J8" s="13"/>
      <c r="K8" s="12"/>
      <c r="L8" s="14"/>
      <c r="S8" s="279" t="s">
        <v>297</v>
      </c>
      <c r="T8" s="279">
        <v>125.25</v>
      </c>
      <c r="U8" s="4"/>
    </row>
    <row r="9" spans="2:21" ht="13.5" customHeight="1" thickBot="1" x14ac:dyDescent="0.25">
      <c r="B9" s="15" t="s">
        <v>1</v>
      </c>
      <c r="C9" s="16" t="s">
        <v>10</v>
      </c>
      <c r="D9" s="16" t="s">
        <v>304</v>
      </c>
      <c r="E9" s="16" t="s">
        <v>2</v>
      </c>
      <c r="F9" s="13"/>
      <c r="G9" s="16" t="s">
        <v>291</v>
      </c>
      <c r="H9" s="95" t="s">
        <v>3</v>
      </c>
      <c r="I9" s="16" t="s">
        <v>1</v>
      </c>
      <c r="J9" s="16" t="s">
        <v>5</v>
      </c>
      <c r="K9" s="12"/>
      <c r="L9" s="17" t="s">
        <v>292</v>
      </c>
      <c r="M9" s="184" t="s">
        <v>3</v>
      </c>
      <c r="N9" s="184" t="s">
        <v>1</v>
      </c>
      <c r="O9" s="191" t="s">
        <v>5</v>
      </c>
      <c r="S9" s="279" t="s">
        <v>298</v>
      </c>
      <c r="T9" s="279">
        <v>30</v>
      </c>
      <c r="U9" s="4"/>
    </row>
    <row r="10" spans="2:21" ht="12.75" customHeight="1" thickBot="1" x14ac:dyDescent="0.25">
      <c r="B10" s="20">
        <v>43282</v>
      </c>
      <c r="C10" s="21">
        <v>286</v>
      </c>
      <c r="D10" s="21">
        <v>0</v>
      </c>
      <c r="E10" s="22">
        <f>C10+D10</f>
        <v>286</v>
      </c>
      <c r="F10" s="13"/>
      <c r="G10" s="313" t="s">
        <v>276</v>
      </c>
      <c r="H10" s="313" t="s">
        <v>61</v>
      </c>
      <c r="I10" s="201">
        <v>43282</v>
      </c>
      <c r="J10" s="26">
        <v>36</v>
      </c>
      <c r="K10" s="12"/>
      <c r="L10" s="84" t="s">
        <v>285</v>
      </c>
      <c r="M10" s="126"/>
      <c r="N10" s="189">
        <v>43282</v>
      </c>
      <c r="O10" s="192">
        <v>30</v>
      </c>
      <c r="S10" s="279" t="s">
        <v>293</v>
      </c>
      <c r="T10" s="281">
        <v>213</v>
      </c>
      <c r="U10" s="4"/>
    </row>
    <row r="11" spans="2:21" ht="12.75" customHeight="1" thickBot="1" x14ac:dyDescent="0.25">
      <c r="B11" s="25">
        <v>43283</v>
      </c>
      <c r="C11" s="21">
        <v>75</v>
      </c>
      <c r="D11" s="21">
        <v>0</v>
      </c>
      <c r="E11" s="22">
        <f t="shared" ref="E11:E64" si="0">C11+D11</f>
        <v>75</v>
      </c>
      <c r="F11" s="13"/>
      <c r="G11" s="129" t="s">
        <v>229</v>
      </c>
      <c r="H11" s="129" t="s">
        <v>61</v>
      </c>
      <c r="I11" s="201">
        <v>43285</v>
      </c>
      <c r="J11" s="26">
        <v>15</v>
      </c>
      <c r="K11" s="12"/>
      <c r="L11" s="84" t="s">
        <v>284</v>
      </c>
      <c r="M11" s="126" t="s">
        <v>282</v>
      </c>
      <c r="N11" s="189">
        <v>43283</v>
      </c>
      <c r="O11" s="192">
        <v>500</v>
      </c>
      <c r="S11" s="279" t="s">
        <v>294</v>
      </c>
      <c r="T11" s="281">
        <v>300</v>
      </c>
      <c r="U11" s="4"/>
    </row>
    <row r="12" spans="2:21" ht="12.75" customHeight="1" thickBot="1" x14ac:dyDescent="0.25">
      <c r="B12" s="25">
        <v>43284</v>
      </c>
      <c r="C12" s="21">
        <v>61</v>
      </c>
      <c r="D12" s="21">
        <v>0</v>
      </c>
      <c r="E12" s="22">
        <f t="shared" si="0"/>
        <v>61</v>
      </c>
      <c r="F12" s="13"/>
      <c r="G12" s="314" t="s">
        <v>156</v>
      </c>
      <c r="H12" s="315">
        <v>3174</v>
      </c>
      <c r="I12" s="316">
        <v>43276</v>
      </c>
      <c r="J12" s="317">
        <v>449.8</v>
      </c>
      <c r="K12" s="12"/>
      <c r="L12" s="84" t="s">
        <v>75</v>
      </c>
      <c r="M12" s="126"/>
      <c r="N12" s="189">
        <v>43296</v>
      </c>
      <c r="O12" s="192">
        <v>700</v>
      </c>
      <c r="S12" s="279" t="s">
        <v>114</v>
      </c>
      <c r="T12" s="279">
        <v>4000</v>
      </c>
      <c r="U12" s="4"/>
    </row>
    <row r="13" spans="2:21" ht="12.75" customHeight="1" thickBot="1" x14ac:dyDescent="0.25">
      <c r="B13" s="25">
        <v>43285</v>
      </c>
      <c r="C13" s="21">
        <v>25</v>
      </c>
      <c r="D13" s="21">
        <v>0</v>
      </c>
      <c r="E13" s="22">
        <f t="shared" si="0"/>
        <v>25</v>
      </c>
      <c r="F13" s="13"/>
      <c r="G13" s="29" t="s">
        <v>249</v>
      </c>
      <c r="H13" s="91" t="s">
        <v>250</v>
      </c>
      <c r="I13" s="202">
        <v>43294</v>
      </c>
      <c r="J13" s="29">
        <v>1030</v>
      </c>
      <c r="K13" s="12"/>
      <c r="L13" s="84" t="s">
        <v>286</v>
      </c>
      <c r="M13" s="126" t="s">
        <v>283</v>
      </c>
      <c r="N13" s="189">
        <v>43296</v>
      </c>
      <c r="O13" s="192">
        <v>2000</v>
      </c>
      <c r="S13" s="280" t="s">
        <v>6</v>
      </c>
      <c r="T13" s="280">
        <f>SUM(T7:T12)</f>
        <v>5368.25</v>
      </c>
      <c r="U13" s="4"/>
    </row>
    <row r="14" spans="2:21" ht="12.75" customHeight="1" thickBot="1" x14ac:dyDescent="0.25">
      <c r="B14" s="176">
        <v>43286</v>
      </c>
      <c r="C14" s="228">
        <v>58.5</v>
      </c>
      <c r="D14" s="228">
        <v>0</v>
      </c>
      <c r="E14" s="22">
        <f t="shared" si="0"/>
        <v>58.5</v>
      </c>
      <c r="F14" s="13"/>
      <c r="G14" s="318" t="s">
        <v>156</v>
      </c>
      <c r="H14" s="319">
        <v>3242</v>
      </c>
      <c r="I14" s="219">
        <v>43297</v>
      </c>
      <c r="J14" s="320">
        <v>0</v>
      </c>
      <c r="K14" s="12"/>
      <c r="L14" s="212" t="s">
        <v>287</v>
      </c>
      <c r="M14" s="327">
        <v>5568</v>
      </c>
      <c r="N14" s="321">
        <v>43297</v>
      </c>
      <c r="O14" s="322">
        <v>129.25</v>
      </c>
      <c r="S14" s="277"/>
      <c r="T14" s="277"/>
      <c r="U14" s="4"/>
    </row>
    <row r="15" spans="2:21" ht="11.25" customHeight="1" thickBot="1" x14ac:dyDescent="0.25">
      <c r="B15" s="25">
        <v>43287</v>
      </c>
      <c r="C15" s="21">
        <v>66</v>
      </c>
      <c r="D15" s="21">
        <v>0</v>
      </c>
      <c r="E15" s="22">
        <f t="shared" si="0"/>
        <v>66</v>
      </c>
      <c r="F15" s="13"/>
      <c r="G15" s="125" t="s">
        <v>86</v>
      </c>
      <c r="H15" s="91">
        <v>1359</v>
      </c>
      <c r="I15" s="202">
        <v>43298</v>
      </c>
      <c r="J15" s="323">
        <v>90</v>
      </c>
      <c r="K15" s="12"/>
      <c r="L15" s="212" t="s">
        <v>288</v>
      </c>
      <c r="M15" s="126">
        <v>5569</v>
      </c>
      <c r="N15" s="321">
        <v>43297</v>
      </c>
      <c r="O15" s="192">
        <v>30</v>
      </c>
      <c r="S15" s="277"/>
      <c r="T15" s="277"/>
      <c r="U15" s="4"/>
    </row>
    <row r="16" spans="2:21" ht="12.75" customHeight="1" thickBot="1" x14ac:dyDescent="0.25">
      <c r="B16" s="176">
        <v>42923</v>
      </c>
      <c r="C16" s="228">
        <v>21</v>
      </c>
      <c r="D16" s="228">
        <v>0</v>
      </c>
      <c r="E16" s="22">
        <f t="shared" si="0"/>
        <v>21</v>
      </c>
      <c r="F16" s="13"/>
      <c r="G16" s="125" t="s">
        <v>262</v>
      </c>
      <c r="H16" s="91">
        <v>2050</v>
      </c>
      <c r="I16" s="202">
        <v>43298</v>
      </c>
      <c r="J16" s="323">
        <v>264.8</v>
      </c>
      <c r="K16" s="12"/>
      <c r="L16" s="84" t="s">
        <v>289</v>
      </c>
      <c r="M16" s="84"/>
      <c r="N16" s="201">
        <v>43304</v>
      </c>
      <c r="O16" s="84">
        <v>532.5</v>
      </c>
      <c r="S16" s="277"/>
      <c r="T16" s="277"/>
    </row>
    <row r="17" spans="2:21" ht="12.75" customHeight="1" thickBot="1" x14ac:dyDescent="0.25">
      <c r="B17" s="25">
        <v>43289</v>
      </c>
      <c r="C17" s="21">
        <v>2145</v>
      </c>
      <c r="D17" s="21">
        <v>600</v>
      </c>
      <c r="E17" s="22">
        <f t="shared" si="0"/>
        <v>2745</v>
      </c>
      <c r="F17" s="13"/>
      <c r="G17" s="125" t="s">
        <v>263</v>
      </c>
      <c r="H17" s="324">
        <v>925</v>
      </c>
      <c r="I17" s="325">
        <v>43298</v>
      </c>
      <c r="J17" s="323">
        <v>240</v>
      </c>
      <c r="K17" s="12"/>
      <c r="L17" s="84" t="s">
        <v>290</v>
      </c>
      <c r="M17" s="84"/>
      <c r="N17" s="201">
        <v>43304</v>
      </c>
      <c r="O17" s="84">
        <v>900</v>
      </c>
    </row>
    <row r="18" spans="2:21" ht="12" customHeight="1" thickBot="1" x14ac:dyDescent="0.25">
      <c r="B18" s="25">
        <v>43290</v>
      </c>
      <c r="C18" s="21">
        <v>30</v>
      </c>
      <c r="D18" s="21">
        <v>250</v>
      </c>
      <c r="E18" s="22">
        <f t="shared" si="0"/>
        <v>280</v>
      </c>
      <c r="F18" s="13"/>
      <c r="G18" s="125" t="s">
        <v>263</v>
      </c>
      <c r="H18" s="91">
        <v>926</v>
      </c>
      <c r="I18" s="202">
        <v>43298</v>
      </c>
      <c r="J18" s="323">
        <v>85</v>
      </c>
      <c r="K18" s="12"/>
      <c r="L18" s="29"/>
      <c r="M18" s="91"/>
      <c r="N18" s="91"/>
      <c r="O18" s="91"/>
    </row>
    <row r="19" spans="2:21" ht="12.75" customHeight="1" thickBot="1" x14ac:dyDescent="0.25">
      <c r="B19" s="25">
        <v>43291</v>
      </c>
      <c r="C19" s="21">
        <v>48</v>
      </c>
      <c r="D19" s="21">
        <v>80</v>
      </c>
      <c r="E19" s="22">
        <f t="shared" si="0"/>
        <v>128</v>
      </c>
      <c r="F19" s="13"/>
      <c r="G19" s="84" t="s">
        <v>139</v>
      </c>
      <c r="H19" s="106">
        <v>6160</v>
      </c>
      <c r="I19" s="202">
        <v>43298</v>
      </c>
      <c r="J19" s="323">
        <v>35</v>
      </c>
      <c r="K19" s="12"/>
      <c r="L19" s="29"/>
      <c r="M19" s="91"/>
      <c r="N19" s="91"/>
      <c r="O19" s="91"/>
      <c r="Q19" s="4"/>
      <c r="R19" s="4"/>
      <c r="S19" s="4"/>
      <c r="T19" s="4"/>
    </row>
    <row r="20" spans="2:21" ht="12.75" customHeight="1" thickBot="1" x14ac:dyDescent="0.25">
      <c r="B20" s="25">
        <v>43292</v>
      </c>
      <c r="C20" s="21">
        <v>83</v>
      </c>
      <c r="D20" s="21">
        <v>0</v>
      </c>
      <c r="E20" s="22">
        <f t="shared" si="0"/>
        <v>83</v>
      </c>
      <c r="F20" s="13"/>
      <c r="G20" s="326" t="s">
        <v>88</v>
      </c>
      <c r="H20" s="327">
        <v>4115</v>
      </c>
      <c r="I20" s="214">
        <v>43298</v>
      </c>
      <c r="J20" s="323">
        <v>150</v>
      </c>
      <c r="K20" s="12"/>
      <c r="L20" s="29"/>
      <c r="M20" s="91"/>
      <c r="N20" s="328" t="s">
        <v>6</v>
      </c>
      <c r="O20" s="329">
        <f>SUM(O10:O19)</f>
        <v>4821.75</v>
      </c>
      <c r="Q20" s="4"/>
      <c r="R20" s="4"/>
      <c r="S20" s="4"/>
      <c r="T20" s="4"/>
    </row>
    <row r="21" spans="2:21" ht="12.75" customHeight="1" thickBot="1" x14ac:dyDescent="0.25">
      <c r="B21" s="25">
        <v>43293</v>
      </c>
      <c r="C21" s="21">
        <v>676</v>
      </c>
      <c r="D21" s="21">
        <v>380</v>
      </c>
      <c r="E21" s="22">
        <f t="shared" si="0"/>
        <v>1056</v>
      </c>
      <c r="F21" s="13"/>
      <c r="G21" s="212" t="s">
        <v>264</v>
      </c>
      <c r="H21" s="213">
        <v>3445</v>
      </c>
      <c r="I21" s="214">
        <v>43298</v>
      </c>
      <c r="J21" s="323">
        <v>197.4</v>
      </c>
      <c r="K21" s="12"/>
    </row>
    <row r="22" spans="2:21" ht="12.75" customHeight="1" thickBot="1" x14ac:dyDescent="0.25">
      <c r="B22" s="25">
        <v>43294</v>
      </c>
      <c r="C22" s="21">
        <v>153</v>
      </c>
      <c r="D22" s="21">
        <v>0</v>
      </c>
      <c r="E22" s="22">
        <f t="shared" si="0"/>
        <v>153</v>
      </c>
      <c r="F22" s="13"/>
      <c r="G22" s="84" t="s">
        <v>265</v>
      </c>
      <c r="H22" s="126">
        <v>1223</v>
      </c>
      <c r="I22" s="189">
        <v>43298</v>
      </c>
      <c r="J22" s="323">
        <v>238</v>
      </c>
      <c r="K22" s="12"/>
      <c r="L22" s="17" t="s">
        <v>281</v>
      </c>
      <c r="M22" s="184" t="s">
        <v>3</v>
      </c>
      <c r="N22" s="184" t="s">
        <v>1</v>
      </c>
      <c r="O22" s="191" t="s">
        <v>5</v>
      </c>
      <c r="Q22" s="62"/>
      <c r="R22" s="62"/>
      <c r="S22" s="62"/>
      <c r="T22" s="62"/>
      <c r="U22" s="62" t="s">
        <v>299</v>
      </c>
    </row>
    <row r="23" spans="2:21" ht="12.75" customHeight="1" thickBot="1" x14ac:dyDescent="0.25">
      <c r="B23" s="25">
        <v>43295</v>
      </c>
      <c r="C23" s="21">
        <v>945</v>
      </c>
      <c r="D23" s="21">
        <v>0</v>
      </c>
      <c r="E23" s="22">
        <f t="shared" si="0"/>
        <v>945</v>
      </c>
      <c r="F23" s="13"/>
      <c r="G23" s="330" t="s">
        <v>266</v>
      </c>
      <c r="H23" s="331" t="s">
        <v>267</v>
      </c>
      <c r="I23" s="332">
        <v>43298</v>
      </c>
      <c r="J23" s="317">
        <v>802</v>
      </c>
      <c r="K23" s="12"/>
      <c r="L23" s="29" t="s">
        <v>230</v>
      </c>
      <c r="M23" s="91"/>
      <c r="N23" s="188">
        <v>43287</v>
      </c>
      <c r="O23" s="192">
        <v>10</v>
      </c>
      <c r="Q23" s="82"/>
      <c r="R23" s="62"/>
      <c r="S23" s="62"/>
      <c r="T23" s="62"/>
      <c r="U23" s="62" t="s">
        <v>300</v>
      </c>
    </row>
    <row r="24" spans="2:21" ht="12.75" customHeight="1" thickBot="1" x14ac:dyDescent="0.25">
      <c r="B24" s="25">
        <v>43296</v>
      </c>
      <c r="C24" s="21">
        <v>213</v>
      </c>
      <c r="D24" s="21">
        <v>0</v>
      </c>
      <c r="E24" s="22">
        <f t="shared" si="0"/>
        <v>213</v>
      </c>
      <c r="F24" s="13"/>
      <c r="G24" s="84" t="s">
        <v>302</v>
      </c>
      <c r="H24" s="84">
        <v>302</v>
      </c>
      <c r="I24" s="201">
        <v>43305</v>
      </c>
      <c r="J24" s="323">
        <v>180</v>
      </c>
      <c r="K24" s="12"/>
      <c r="L24" s="333" t="s">
        <v>236</v>
      </c>
      <c r="M24" s="91"/>
      <c r="N24" s="91"/>
      <c r="O24" s="199">
        <v>0</v>
      </c>
      <c r="Q24" s="62"/>
      <c r="R24" s="62"/>
      <c r="S24" s="62"/>
      <c r="T24" s="62"/>
      <c r="U24" s="62"/>
    </row>
    <row r="25" spans="2:21" ht="12.75" customHeight="1" thickBot="1" x14ac:dyDescent="0.25">
      <c r="B25" s="25">
        <v>43297</v>
      </c>
      <c r="C25" s="21">
        <v>1050</v>
      </c>
      <c r="D25" s="21">
        <v>243</v>
      </c>
      <c r="E25" s="22">
        <f t="shared" si="0"/>
        <v>1293</v>
      </c>
      <c r="F25" s="13"/>
      <c r="G25" s="334"/>
      <c r="H25" s="335"/>
      <c r="I25" s="336"/>
      <c r="J25" s="323">
        <v>0</v>
      </c>
      <c r="K25" s="12"/>
      <c r="L25" s="84" t="s">
        <v>233</v>
      </c>
      <c r="M25" s="126">
        <v>1572</v>
      </c>
      <c r="N25" s="189">
        <v>43287</v>
      </c>
      <c r="O25" s="199">
        <v>14</v>
      </c>
      <c r="Q25" s="62"/>
      <c r="R25" s="261"/>
      <c r="S25" s="62"/>
      <c r="T25" s="62"/>
      <c r="U25" s="62"/>
    </row>
    <row r="26" spans="2:21" ht="12.75" customHeight="1" thickBot="1" x14ac:dyDescent="0.25">
      <c r="B26" s="25">
        <v>43298</v>
      </c>
      <c r="C26" s="21">
        <v>29</v>
      </c>
      <c r="D26" s="21">
        <v>0</v>
      </c>
      <c r="E26" s="22">
        <f t="shared" si="0"/>
        <v>29</v>
      </c>
      <c r="F26" s="13"/>
      <c r="G26" s="125"/>
      <c r="H26" s="126"/>
      <c r="I26" s="201"/>
      <c r="J26" s="323">
        <v>0</v>
      </c>
      <c r="K26" s="12"/>
      <c r="L26" s="29" t="s">
        <v>232</v>
      </c>
      <c r="M26" s="126">
        <v>4307</v>
      </c>
      <c r="N26" s="188">
        <v>43287</v>
      </c>
      <c r="O26" s="199">
        <v>53</v>
      </c>
      <c r="Q26" s="62"/>
      <c r="R26" s="62"/>
      <c r="S26" s="62"/>
      <c r="T26" s="78"/>
      <c r="U26" s="62"/>
    </row>
    <row r="27" spans="2:21" ht="12.75" customHeight="1" thickBot="1" x14ac:dyDescent="0.25">
      <c r="B27" s="25">
        <v>43299</v>
      </c>
      <c r="C27" s="21">
        <v>354</v>
      </c>
      <c r="D27" s="21">
        <v>25</v>
      </c>
      <c r="E27" s="22">
        <f t="shared" si="0"/>
        <v>379</v>
      </c>
      <c r="F27" s="13"/>
      <c r="G27" s="125"/>
      <c r="H27" s="126"/>
      <c r="I27" s="201"/>
      <c r="J27" s="323">
        <v>0</v>
      </c>
      <c r="K27" s="12"/>
      <c r="L27" s="84" t="s">
        <v>231</v>
      </c>
      <c r="M27" s="126">
        <v>351</v>
      </c>
      <c r="N27" s="189">
        <v>43288</v>
      </c>
      <c r="O27" s="192">
        <v>40</v>
      </c>
      <c r="Q27" s="62"/>
      <c r="R27" s="62"/>
      <c r="S27" s="62"/>
      <c r="T27" s="62"/>
      <c r="U27" s="62"/>
    </row>
    <row r="28" spans="2:21" ht="12.75" customHeight="1" thickBot="1" x14ac:dyDescent="0.25">
      <c r="B28" s="283">
        <v>43300</v>
      </c>
      <c r="C28" s="284">
        <v>637</v>
      </c>
      <c r="D28" s="284">
        <v>658</v>
      </c>
      <c r="E28" s="285">
        <f t="shared" si="0"/>
        <v>1295</v>
      </c>
      <c r="F28" s="13"/>
      <c r="G28" s="125"/>
      <c r="H28" s="126"/>
      <c r="I28" s="201"/>
      <c r="J28" s="323">
        <v>0</v>
      </c>
      <c r="K28" s="12"/>
      <c r="L28" s="337" t="s">
        <v>239</v>
      </c>
      <c r="M28" s="91"/>
      <c r="N28" s="189">
        <v>43288</v>
      </c>
      <c r="O28" s="92">
        <v>7</v>
      </c>
      <c r="S28" s="62"/>
      <c r="T28" s="62"/>
      <c r="U28" s="62"/>
    </row>
    <row r="29" spans="2:21" ht="12.75" customHeight="1" thickBot="1" x14ac:dyDescent="0.25">
      <c r="B29" s="25">
        <v>43301</v>
      </c>
      <c r="C29" s="21">
        <v>40</v>
      </c>
      <c r="D29" s="21">
        <v>0</v>
      </c>
      <c r="E29" s="22">
        <f t="shared" si="0"/>
        <v>40</v>
      </c>
      <c r="F29" s="13"/>
      <c r="G29" s="84"/>
      <c r="H29" s="126"/>
      <c r="I29" s="84"/>
      <c r="J29" s="323">
        <v>0</v>
      </c>
      <c r="K29" s="12"/>
      <c r="L29" s="337" t="s">
        <v>240</v>
      </c>
      <c r="M29" s="91"/>
      <c r="N29" s="188">
        <v>43288</v>
      </c>
      <c r="O29" s="92">
        <v>23</v>
      </c>
      <c r="Q29" s="63"/>
      <c r="R29" s="119"/>
      <c r="S29" s="62"/>
      <c r="T29" s="62"/>
      <c r="U29" s="62"/>
    </row>
    <row r="30" spans="2:21" ht="12.75" customHeight="1" thickBot="1" x14ac:dyDescent="0.25">
      <c r="B30" s="25">
        <v>43302</v>
      </c>
      <c r="C30" s="21">
        <v>698</v>
      </c>
      <c r="D30" s="21">
        <v>20</v>
      </c>
      <c r="E30" s="22">
        <f t="shared" si="0"/>
        <v>718</v>
      </c>
      <c r="F30" s="13"/>
      <c r="G30" s="125"/>
      <c r="H30" s="126"/>
      <c r="I30" s="201"/>
      <c r="J30" s="323">
        <v>0</v>
      </c>
      <c r="K30" s="12"/>
      <c r="L30" s="337" t="s">
        <v>237</v>
      </c>
      <c r="M30" s="91"/>
      <c r="N30" s="188">
        <v>43288</v>
      </c>
      <c r="O30" s="92">
        <v>40</v>
      </c>
      <c r="Q30" s="63"/>
      <c r="R30" s="63"/>
      <c r="S30" s="62"/>
      <c r="T30" s="62"/>
      <c r="U30" s="62"/>
    </row>
    <row r="31" spans="2:21" ht="12.75" customHeight="1" thickBot="1" x14ac:dyDescent="0.25">
      <c r="B31" s="25">
        <v>43303</v>
      </c>
      <c r="C31" s="21">
        <v>52</v>
      </c>
      <c r="D31" s="21">
        <v>0</v>
      </c>
      <c r="E31" s="22">
        <f t="shared" si="0"/>
        <v>52</v>
      </c>
      <c r="F31" s="13"/>
      <c r="G31" s="125"/>
      <c r="H31" s="126"/>
      <c r="I31" s="201"/>
      <c r="J31" s="323">
        <v>0</v>
      </c>
      <c r="K31" s="12"/>
      <c r="L31" s="337" t="s">
        <v>70</v>
      </c>
      <c r="M31" s="91"/>
      <c r="N31" s="188">
        <v>43288</v>
      </c>
      <c r="O31" s="92">
        <v>10</v>
      </c>
      <c r="S31" s="65"/>
      <c r="T31" s="62"/>
      <c r="U31" s="62"/>
    </row>
    <row r="32" spans="2:21" ht="12.75" customHeight="1" thickBot="1" x14ac:dyDescent="0.25">
      <c r="B32" s="25">
        <v>43304</v>
      </c>
      <c r="C32" s="21">
        <v>71</v>
      </c>
      <c r="D32" s="21">
        <v>15</v>
      </c>
      <c r="E32" s="22">
        <f t="shared" si="0"/>
        <v>86</v>
      </c>
      <c r="F32" s="13"/>
      <c r="G32" s="125"/>
      <c r="H32" s="192"/>
      <c r="I32" s="201"/>
      <c r="J32" s="323">
        <v>0</v>
      </c>
      <c r="K32" s="12"/>
      <c r="L32" s="337" t="s">
        <v>239</v>
      </c>
      <c r="M32" s="91"/>
      <c r="N32" s="189">
        <v>43289</v>
      </c>
      <c r="O32" s="92">
        <v>7</v>
      </c>
      <c r="Q32" s="62"/>
      <c r="R32" s="62"/>
      <c r="S32" s="62"/>
      <c r="T32" s="62"/>
      <c r="U32" s="62"/>
    </row>
    <row r="33" spans="2:21" ht="12.75" customHeight="1" thickBot="1" x14ac:dyDescent="0.25">
      <c r="B33" s="176">
        <v>43305</v>
      </c>
      <c r="C33" s="21">
        <v>68</v>
      </c>
      <c r="D33" s="21">
        <v>0</v>
      </c>
      <c r="E33" s="22">
        <f t="shared" si="0"/>
        <v>68</v>
      </c>
      <c r="F33" s="13"/>
      <c r="G33" s="125"/>
      <c r="H33" s="126"/>
      <c r="I33" s="201"/>
      <c r="J33" s="323">
        <v>0</v>
      </c>
      <c r="K33" s="12"/>
      <c r="L33" s="337" t="s">
        <v>240</v>
      </c>
      <c r="M33" s="91"/>
      <c r="N33" s="189">
        <v>43289</v>
      </c>
      <c r="O33" s="92">
        <v>23</v>
      </c>
      <c r="Q33" s="62"/>
      <c r="R33" s="62"/>
      <c r="S33" s="62"/>
      <c r="T33" s="62"/>
      <c r="U33" s="62"/>
    </row>
    <row r="34" spans="2:21" ht="12.75" customHeight="1" thickBot="1" x14ac:dyDescent="0.25">
      <c r="B34" s="25">
        <v>43306</v>
      </c>
      <c r="C34" s="21">
        <v>61</v>
      </c>
      <c r="D34" s="21">
        <v>0</v>
      </c>
      <c r="E34" s="22">
        <f t="shared" si="0"/>
        <v>61</v>
      </c>
      <c r="F34" s="13"/>
      <c r="G34" s="125"/>
      <c r="H34" s="126"/>
      <c r="I34" s="201"/>
      <c r="J34" s="323">
        <v>0</v>
      </c>
      <c r="K34" s="12"/>
      <c r="L34" s="337" t="s">
        <v>237</v>
      </c>
      <c r="M34" s="91"/>
      <c r="N34" s="189">
        <v>43289</v>
      </c>
      <c r="O34" s="92">
        <v>40</v>
      </c>
      <c r="Q34" s="62"/>
      <c r="R34" s="62"/>
      <c r="S34" s="62"/>
      <c r="T34" s="62"/>
      <c r="U34" s="62"/>
    </row>
    <row r="35" spans="2:21" ht="12.75" customHeight="1" thickBot="1" x14ac:dyDescent="0.25">
      <c r="B35" s="25">
        <v>43307</v>
      </c>
      <c r="C35" s="21">
        <v>58</v>
      </c>
      <c r="D35" s="21">
        <v>0</v>
      </c>
      <c r="E35" s="22">
        <f t="shared" si="0"/>
        <v>58</v>
      </c>
      <c r="F35" s="13"/>
      <c r="G35" s="125"/>
      <c r="H35" s="126"/>
      <c r="I35" s="201"/>
      <c r="J35" s="323">
        <v>0</v>
      </c>
      <c r="K35" s="12"/>
      <c r="L35" s="337" t="s">
        <v>238</v>
      </c>
      <c r="M35" s="91"/>
      <c r="N35" s="189">
        <v>43289</v>
      </c>
      <c r="O35" s="92">
        <v>10</v>
      </c>
      <c r="Q35" s="182"/>
      <c r="R35" s="69"/>
      <c r="S35" s="62"/>
      <c r="T35" s="62"/>
      <c r="U35" s="62"/>
    </row>
    <row r="36" spans="2:21" ht="12.75" customHeight="1" thickBot="1" x14ac:dyDescent="0.25">
      <c r="B36" s="25">
        <v>43308</v>
      </c>
      <c r="C36" s="21">
        <v>377</v>
      </c>
      <c r="D36" s="21">
        <v>0</v>
      </c>
      <c r="E36" s="22">
        <f t="shared" si="0"/>
        <v>377</v>
      </c>
      <c r="F36" s="13"/>
      <c r="G36" s="125"/>
      <c r="H36" s="126"/>
      <c r="I36" s="201"/>
      <c r="J36" s="323">
        <v>0</v>
      </c>
      <c r="K36" s="12"/>
      <c r="L36" s="337" t="s">
        <v>241</v>
      </c>
      <c r="M36" s="91"/>
      <c r="N36" s="189">
        <v>43289</v>
      </c>
      <c r="O36" s="92">
        <v>10</v>
      </c>
      <c r="S36" s="62"/>
      <c r="T36" s="78"/>
      <c r="U36" s="62"/>
    </row>
    <row r="37" spans="2:21" ht="12.75" customHeight="1" thickBot="1" x14ac:dyDescent="0.25">
      <c r="B37" s="25">
        <v>43309</v>
      </c>
      <c r="C37" s="228">
        <v>117</v>
      </c>
      <c r="D37" s="21">
        <v>0</v>
      </c>
      <c r="E37" s="22">
        <f t="shared" si="0"/>
        <v>117</v>
      </c>
      <c r="F37" s="13"/>
      <c r="G37" s="125"/>
      <c r="H37" s="126"/>
      <c r="I37" s="201"/>
      <c r="J37" s="323">
        <v>0</v>
      </c>
      <c r="K37" s="12"/>
      <c r="L37" s="84" t="s">
        <v>234</v>
      </c>
      <c r="M37" s="126">
        <v>2513</v>
      </c>
      <c r="N37" s="189">
        <v>43290</v>
      </c>
      <c r="O37" s="192">
        <v>6</v>
      </c>
      <c r="S37" s="104"/>
      <c r="T37" s="66"/>
      <c r="U37" s="62"/>
    </row>
    <row r="38" spans="2:21" ht="12.75" customHeight="1" thickBot="1" x14ac:dyDescent="0.25">
      <c r="B38" s="25"/>
      <c r="C38" s="21">
        <v>0</v>
      </c>
      <c r="D38" s="21">
        <v>0</v>
      </c>
      <c r="E38" s="22">
        <f t="shared" si="0"/>
        <v>0</v>
      </c>
      <c r="F38" s="13"/>
      <c r="G38" s="125"/>
      <c r="H38" s="126"/>
      <c r="I38" s="201"/>
      <c r="J38" s="323">
        <v>0</v>
      </c>
      <c r="K38" s="12"/>
      <c r="L38" s="84" t="s">
        <v>235</v>
      </c>
      <c r="M38" s="126"/>
      <c r="N38" s="189">
        <v>43290</v>
      </c>
      <c r="O38" s="192">
        <v>3</v>
      </c>
      <c r="T38" s="85"/>
      <c r="U38" s="62"/>
    </row>
    <row r="39" spans="2:21" ht="12.75" customHeight="1" thickBot="1" x14ac:dyDescent="0.25">
      <c r="B39" s="25"/>
      <c r="C39" s="21">
        <v>0</v>
      </c>
      <c r="D39" s="21">
        <v>0</v>
      </c>
      <c r="E39" s="22">
        <f t="shared" si="0"/>
        <v>0</v>
      </c>
      <c r="F39" s="13"/>
      <c r="G39" s="125"/>
      <c r="H39" s="126"/>
      <c r="I39" s="201"/>
      <c r="J39" s="323">
        <v>0</v>
      </c>
      <c r="K39" s="12"/>
      <c r="L39" s="29" t="s">
        <v>245</v>
      </c>
      <c r="M39" s="126" t="s">
        <v>26</v>
      </c>
      <c r="N39" s="189">
        <v>43290</v>
      </c>
      <c r="O39" s="192">
        <v>11</v>
      </c>
      <c r="Q39" s="5"/>
      <c r="R39" s="5"/>
      <c r="S39" s="5"/>
      <c r="T39" s="181"/>
      <c r="U39" s="62"/>
    </row>
    <row r="40" spans="2:21" ht="12.75" customHeight="1" thickBot="1" x14ac:dyDescent="0.25">
      <c r="B40" s="25"/>
      <c r="C40" s="21">
        <v>0</v>
      </c>
      <c r="D40" s="21">
        <v>0</v>
      </c>
      <c r="E40" s="22">
        <f t="shared" si="0"/>
        <v>0</v>
      </c>
      <c r="F40" s="13"/>
      <c r="G40" s="125"/>
      <c r="H40" s="126"/>
      <c r="I40" s="201"/>
      <c r="J40" s="323">
        <v>0</v>
      </c>
      <c r="K40" s="12"/>
      <c r="L40" s="105" t="s">
        <v>244</v>
      </c>
      <c r="M40" s="126" t="s">
        <v>26</v>
      </c>
      <c r="N40" s="189">
        <v>43291</v>
      </c>
      <c r="O40" s="192">
        <v>10</v>
      </c>
      <c r="S40" s="182"/>
      <c r="U40" s="62"/>
    </row>
    <row r="41" spans="2:21" ht="12.75" customHeight="1" thickBot="1" x14ac:dyDescent="0.25">
      <c r="B41" s="87"/>
      <c r="C41" s="21">
        <v>0</v>
      </c>
      <c r="D41" s="21">
        <v>0</v>
      </c>
      <c r="E41" s="22">
        <f t="shared" si="0"/>
        <v>0</v>
      </c>
      <c r="F41" s="13"/>
      <c r="G41" s="125"/>
      <c r="H41" s="126"/>
      <c r="I41" s="201"/>
      <c r="J41" s="323">
        <v>0</v>
      </c>
      <c r="K41" s="12"/>
      <c r="L41" s="29" t="s">
        <v>242</v>
      </c>
      <c r="M41" s="327">
        <v>429</v>
      </c>
      <c r="N41" s="202">
        <v>43291</v>
      </c>
      <c r="O41" s="323">
        <v>70</v>
      </c>
      <c r="S41" s="62"/>
      <c r="T41" s="62"/>
      <c r="U41" s="62"/>
    </row>
    <row r="42" spans="2:21" ht="12.75" customHeight="1" thickBot="1" x14ac:dyDescent="0.25">
      <c r="B42" s="87"/>
      <c r="C42" s="21">
        <v>0</v>
      </c>
      <c r="D42" s="21">
        <v>0</v>
      </c>
      <c r="E42" s="22">
        <f t="shared" si="0"/>
        <v>0</v>
      </c>
      <c r="F42" s="13"/>
      <c r="G42" s="125"/>
      <c r="H42" s="126"/>
      <c r="I42" s="201"/>
      <c r="J42" s="323">
        <v>0</v>
      </c>
      <c r="K42" s="12"/>
      <c r="L42" s="105" t="s">
        <v>246</v>
      </c>
      <c r="M42" s="126" t="s">
        <v>25</v>
      </c>
      <c r="N42" s="189">
        <v>43292</v>
      </c>
      <c r="O42" s="338">
        <v>10</v>
      </c>
      <c r="S42" s="83"/>
      <c r="T42" s="86"/>
      <c r="U42" s="62"/>
    </row>
    <row r="43" spans="2:21" ht="12.75" customHeight="1" thickBot="1" x14ac:dyDescent="0.25">
      <c r="B43" s="87"/>
      <c r="C43" s="21">
        <v>0</v>
      </c>
      <c r="D43" s="21">
        <v>0</v>
      </c>
      <c r="E43" s="22">
        <f t="shared" si="0"/>
        <v>0</v>
      </c>
      <c r="F43" s="13"/>
      <c r="G43" s="125"/>
      <c r="H43" s="126"/>
      <c r="I43" s="201"/>
      <c r="J43" s="323">
        <v>0</v>
      </c>
      <c r="K43" s="12"/>
      <c r="L43" s="339" t="s">
        <v>237</v>
      </c>
      <c r="M43" s="126"/>
      <c r="N43" s="340">
        <v>43292</v>
      </c>
      <c r="O43" s="32">
        <v>15</v>
      </c>
      <c r="T43" s="81"/>
    </row>
    <row r="44" spans="2:21" ht="12.75" customHeight="1" thickBot="1" x14ac:dyDescent="0.25">
      <c r="B44" s="34"/>
      <c r="C44" s="21">
        <v>0</v>
      </c>
      <c r="D44" s="21">
        <v>0</v>
      </c>
      <c r="E44" s="22">
        <f t="shared" si="0"/>
        <v>0</v>
      </c>
      <c r="F44" s="13"/>
      <c r="G44" s="125"/>
      <c r="H44" s="126"/>
      <c r="I44" s="201"/>
      <c r="J44" s="323">
        <v>0</v>
      </c>
      <c r="K44" s="12"/>
      <c r="L44" s="341" t="s">
        <v>240</v>
      </c>
      <c r="M44" s="126"/>
      <c r="N44" s="340">
        <v>43292</v>
      </c>
      <c r="O44" s="32">
        <v>10</v>
      </c>
    </row>
    <row r="45" spans="2:21" ht="12.75" customHeight="1" thickBot="1" x14ac:dyDescent="0.25">
      <c r="B45" s="34"/>
      <c r="C45" s="21">
        <v>0</v>
      </c>
      <c r="D45" s="21">
        <v>0</v>
      </c>
      <c r="E45" s="22">
        <v>0</v>
      </c>
      <c r="F45" s="13"/>
      <c r="G45" s="125"/>
      <c r="H45" s="126"/>
      <c r="I45" s="201"/>
      <c r="J45" s="323">
        <v>0</v>
      </c>
      <c r="K45" s="12"/>
      <c r="L45" s="341" t="s">
        <v>247</v>
      </c>
      <c r="M45" s="126"/>
      <c r="N45" s="342">
        <v>43292</v>
      </c>
      <c r="O45" s="32">
        <v>5</v>
      </c>
    </row>
    <row r="46" spans="2:21" ht="12.75" customHeight="1" thickBot="1" x14ac:dyDescent="0.25">
      <c r="B46" s="34"/>
      <c r="C46" s="21">
        <v>0</v>
      </c>
      <c r="D46" s="21">
        <v>0</v>
      </c>
      <c r="E46" s="22">
        <f t="shared" si="0"/>
        <v>0</v>
      </c>
      <c r="F46" s="13"/>
      <c r="G46" s="125"/>
      <c r="H46" s="126"/>
      <c r="I46" s="201"/>
      <c r="J46" s="323">
        <v>0</v>
      </c>
      <c r="K46" s="12"/>
      <c r="L46" s="341" t="s">
        <v>248</v>
      </c>
      <c r="M46" s="126"/>
      <c r="N46" s="342">
        <v>43293</v>
      </c>
      <c r="O46" s="32">
        <v>5</v>
      </c>
      <c r="Q46" s="5"/>
      <c r="R46" s="5"/>
      <c r="T46" s="81"/>
    </row>
    <row r="47" spans="2:21" ht="12.75" customHeight="1" thickBot="1" x14ac:dyDescent="0.25">
      <c r="B47" s="34"/>
      <c r="C47" s="21">
        <v>0</v>
      </c>
      <c r="D47" s="21">
        <v>0</v>
      </c>
      <c r="E47" s="22">
        <f t="shared" si="0"/>
        <v>0</v>
      </c>
      <c r="F47" s="13"/>
      <c r="G47" s="125"/>
      <c r="H47" s="126"/>
      <c r="I47" s="201"/>
      <c r="J47" s="323">
        <v>0</v>
      </c>
      <c r="K47" s="12"/>
      <c r="L47" s="341" t="s">
        <v>240</v>
      </c>
      <c r="M47" s="126"/>
      <c r="N47" s="342">
        <v>43293</v>
      </c>
      <c r="O47" s="32">
        <v>10</v>
      </c>
      <c r="Q47" s="103"/>
      <c r="R47" s="262"/>
      <c r="S47" s="182"/>
      <c r="T47" s="81"/>
    </row>
    <row r="48" spans="2:21" ht="12.75" customHeight="1" thickBot="1" x14ac:dyDescent="0.25">
      <c r="B48" s="34"/>
      <c r="C48" s="21">
        <v>0</v>
      </c>
      <c r="D48" s="21">
        <v>0</v>
      </c>
      <c r="E48" s="22">
        <f t="shared" si="0"/>
        <v>0</v>
      </c>
      <c r="F48" s="13"/>
      <c r="G48" s="125"/>
      <c r="H48" s="126"/>
      <c r="I48" s="201"/>
      <c r="J48" s="323">
        <v>0</v>
      </c>
      <c r="K48" s="12"/>
      <c r="L48" s="341" t="s">
        <v>237</v>
      </c>
      <c r="M48" s="126"/>
      <c r="N48" s="342">
        <v>43293</v>
      </c>
      <c r="O48" s="32">
        <v>15</v>
      </c>
      <c r="Q48" s="263"/>
      <c r="R48" s="251"/>
      <c r="S48" s="264"/>
      <c r="T48" s="264"/>
    </row>
    <row r="49" spans="2:20" s="5" customFormat="1" ht="12.75" customHeight="1" thickBot="1" x14ac:dyDescent="0.25">
      <c r="B49" s="178"/>
      <c r="C49" s="21">
        <v>0</v>
      </c>
      <c r="D49" s="21">
        <v>0</v>
      </c>
      <c r="E49" s="22">
        <f t="shared" si="0"/>
        <v>0</v>
      </c>
      <c r="F49" s="124"/>
      <c r="G49" s="125"/>
      <c r="H49" s="126"/>
      <c r="I49" s="201"/>
      <c r="J49" s="323">
        <v>0</v>
      </c>
      <c r="K49" s="128"/>
      <c r="L49" s="29" t="s">
        <v>257</v>
      </c>
      <c r="M49" s="369">
        <v>12183</v>
      </c>
      <c r="N49" s="342">
        <v>43293</v>
      </c>
      <c r="O49" s="32">
        <v>7</v>
      </c>
      <c r="Q49" s="265"/>
      <c r="R49" s="83"/>
      <c r="S49" s="1"/>
    </row>
    <row r="50" spans="2:20" s="5" customFormat="1" ht="12.75" customHeight="1" thickBot="1" x14ac:dyDescent="0.25">
      <c r="B50" s="178"/>
      <c r="C50" s="21">
        <v>0</v>
      </c>
      <c r="D50" s="21">
        <v>0</v>
      </c>
      <c r="E50" s="22">
        <f t="shared" si="0"/>
        <v>0</v>
      </c>
      <c r="F50" s="124"/>
      <c r="G50" s="125"/>
      <c r="H50" s="126"/>
      <c r="I50" s="201"/>
      <c r="J50" s="323">
        <v>0</v>
      </c>
      <c r="K50" s="128"/>
      <c r="L50" s="29" t="s">
        <v>257</v>
      </c>
      <c r="M50" s="369">
        <v>12188</v>
      </c>
      <c r="N50" s="342">
        <v>43293</v>
      </c>
      <c r="O50" s="32">
        <v>14</v>
      </c>
      <c r="S50" s="248"/>
      <c r="T50" s="77"/>
    </row>
    <row r="51" spans="2:20" s="5" customFormat="1" ht="12.75" customHeight="1" thickBot="1" x14ac:dyDescent="0.25">
      <c r="B51" s="178"/>
      <c r="C51" s="21">
        <v>0</v>
      </c>
      <c r="D51" s="21">
        <v>0</v>
      </c>
      <c r="E51" s="22">
        <f t="shared" si="0"/>
        <v>0</v>
      </c>
      <c r="F51" s="124"/>
      <c r="G51" s="125"/>
      <c r="H51" s="126"/>
      <c r="I51" s="201"/>
      <c r="J51" s="323">
        <v>0</v>
      </c>
      <c r="K51" s="128"/>
      <c r="L51" s="84" t="s">
        <v>251</v>
      </c>
      <c r="M51" s="126"/>
      <c r="N51" s="189">
        <v>43294</v>
      </c>
      <c r="O51" s="343">
        <v>10</v>
      </c>
      <c r="T51" s="130"/>
    </row>
    <row r="52" spans="2:20" s="5" customFormat="1" ht="12.75" customHeight="1" thickBot="1" x14ac:dyDescent="0.25">
      <c r="B52" s="178"/>
      <c r="C52" s="21">
        <v>0</v>
      </c>
      <c r="D52" s="21">
        <v>0</v>
      </c>
      <c r="E52" s="22">
        <v>0</v>
      </c>
      <c r="F52" s="124"/>
      <c r="G52" s="125"/>
      <c r="H52" s="126"/>
      <c r="I52" s="201"/>
      <c r="J52" s="323">
        <v>0</v>
      </c>
      <c r="K52" s="128"/>
      <c r="L52" s="84" t="s">
        <v>252</v>
      </c>
      <c r="M52" s="126"/>
      <c r="N52" s="189">
        <v>43295</v>
      </c>
      <c r="O52" s="192">
        <v>3</v>
      </c>
      <c r="Q52" s="141"/>
      <c r="T52" s="130"/>
    </row>
    <row r="53" spans="2:20" s="5" customFormat="1" ht="12.75" customHeight="1" thickBot="1" x14ac:dyDescent="0.25">
      <c r="B53" s="178"/>
      <c r="C53" s="21">
        <v>0</v>
      </c>
      <c r="D53" s="21">
        <v>0</v>
      </c>
      <c r="E53" s="22">
        <v>0</v>
      </c>
      <c r="F53" s="124"/>
      <c r="G53" s="125"/>
      <c r="H53" s="126"/>
      <c r="I53" s="201"/>
      <c r="J53" s="323">
        <v>0</v>
      </c>
      <c r="K53" s="128"/>
      <c r="L53" s="84" t="s">
        <v>253</v>
      </c>
      <c r="M53" s="126"/>
      <c r="N53" s="189">
        <v>43296</v>
      </c>
      <c r="O53" s="192">
        <v>5</v>
      </c>
      <c r="T53" s="130"/>
    </row>
    <row r="54" spans="2:20" s="5" customFormat="1" ht="12.75" customHeight="1" thickBot="1" x14ac:dyDescent="0.25">
      <c r="B54" s="178"/>
      <c r="C54" s="21">
        <v>0</v>
      </c>
      <c r="D54" s="21">
        <v>0</v>
      </c>
      <c r="E54" s="22">
        <v>0</v>
      </c>
      <c r="F54" s="124"/>
      <c r="G54" s="125"/>
      <c r="H54" s="126"/>
      <c r="I54" s="201"/>
      <c r="J54" s="323">
        <v>0</v>
      </c>
      <c r="K54" s="128"/>
      <c r="L54" s="84" t="s">
        <v>254</v>
      </c>
      <c r="M54" s="126"/>
      <c r="N54" s="189">
        <v>43296</v>
      </c>
      <c r="O54" s="192">
        <v>15</v>
      </c>
    </row>
    <row r="55" spans="2:20" s="5" customFormat="1" ht="12.75" customHeight="1" thickBot="1" x14ac:dyDescent="0.25">
      <c r="B55" s="178"/>
      <c r="C55" s="21">
        <v>0</v>
      </c>
      <c r="D55" s="21">
        <v>0</v>
      </c>
      <c r="E55" s="22">
        <v>0</v>
      </c>
      <c r="F55" s="124"/>
      <c r="G55" s="125"/>
      <c r="H55" s="126"/>
      <c r="I55" s="201"/>
      <c r="J55" s="323">
        <v>0</v>
      </c>
      <c r="K55" s="128"/>
      <c r="L55" s="344" t="s">
        <v>255</v>
      </c>
      <c r="M55" s="126"/>
      <c r="N55" s="189"/>
      <c r="O55" s="192">
        <v>0</v>
      </c>
      <c r="T55" s="130"/>
    </row>
    <row r="56" spans="2:20" s="5" customFormat="1" ht="12.75" customHeight="1" thickBot="1" x14ac:dyDescent="0.25">
      <c r="B56" s="178"/>
      <c r="C56" s="21">
        <v>0</v>
      </c>
      <c r="D56" s="21">
        <v>0</v>
      </c>
      <c r="E56" s="22">
        <v>0</v>
      </c>
      <c r="F56" s="124"/>
      <c r="G56" s="125"/>
      <c r="H56" s="126"/>
      <c r="I56" s="201"/>
      <c r="J56" s="323">
        <v>0</v>
      </c>
      <c r="K56" s="128"/>
      <c r="L56" s="84" t="s">
        <v>258</v>
      </c>
      <c r="M56" s="126"/>
      <c r="N56" s="189">
        <v>43296</v>
      </c>
      <c r="O56" s="192">
        <v>10</v>
      </c>
      <c r="T56" s="130"/>
    </row>
    <row r="57" spans="2:20" s="5" customFormat="1" ht="12.75" customHeight="1" thickBot="1" x14ac:dyDescent="0.25">
      <c r="B57" s="178"/>
      <c r="C57" s="21">
        <v>0</v>
      </c>
      <c r="D57" s="21">
        <v>0</v>
      </c>
      <c r="E57" s="22">
        <v>0</v>
      </c>
      <c r="F57" s="124"/>
      <c r="G57" s="125"/>
      <c r="H57" s="126"/>
      <c r="I57" s="201"/>
      <c r="J57" s="323">
        <v>0</v>
      </c>
      <c r="K57" s="128"/>
      <c r="L57" s="84" t="s">
        <v>259</v>
      </c>
      <c r="M57" s="126"/>
      <c r="N57" s="189">
        <v>43296</v>
      </c>
      <c r="O57" s="192">
        <v>10</v>
      </c>
      <c r="T57" s="130"/>
    </row>
    <row r="58" spans="2:20" s="5" customFormat="1" ht="12.75" customHeight="1" thickBot="1" x14ac:dyDescent="0.25">
      <c r="B58" s="178"/>
      <c r="C58" s="21">
        <v>0</v>
      </c>
      <c r="D58" s="21">
        <v>0</v>
      </c>
      <c r="E58" s="22">
        <f t="shared" si="0"/>
        <v>0</v>
      </c>
      <c r="F58" s="124"/>
      <c r="G58" s="125"/>
      <c r="H58" s="126"/>
      <c r="I58" s="201"/>
      <c r="J58" s="323">
        <v>0</v>
      </c>
      <c r="K58" s="128"/>
      <c r="L58" s="84" t="s">
        <v>256</v>
      </c>
      <c r="M58" s="126"/>
      <c r="N58" s="189">
        <v>43296</v>
      </c>
      <c r="O58" s="192">
        <v>60</v>
      </c>
      <c r="Q58" s="141"/>
      <c r="T58" s="130"/>
    </row>
    <row r="59" spans="2:20" s="5" customFormat="1" ht="12.75" customHeight="1" thickBot="1" x14ac:dyDescent="0.25">
      <c r="B59" s="178"/>
      <c r="C59" s="21">
        <v>0</v>
      </c>
      <c r="D59" s="21">
        <v>0</v>
      </c>
      <c r="E59" s="22">
        <f t="shared" si="0"/>
        <v>0</v>
      </c>
      <c r="F59" s="124"/>
      <c r="G59" s="125"/>
      <c r="H59" s="126"/>
      <c r="I59" s="201"/>
      <c r="J59" s="323">
        <v>0</v>
      </c>
      <c r="K59" s="128"/>
      <c r="L59" s="84" t="s">
        <v>257</v>
      </c>
      <c r="M59" s="126">
        <v>1586</v>
      </c>
      <c r="N59" s="189">
        <v>43296</v>
      </c>
      <c r="O59" s="192">
        <v>9.5</v>
      </c>
      <c r="T59" s="130"/>
    </row>
    <row r="60" spans="2:20" s="5" customFormat="1" ht="12.75" customHeight="1" thickBot="1" x14ac:dyDescent="0.25">
      <c r="B60" s="178"/>
      <c r="C60" s="21">
        <v>0</v>
      </c>
      <c r="D60" s="21">
        <v>0</v>
      </c>
      <c r="E60" s="22">
        <v>0</v>
      </c>
      <c r="F60" s="124"/>
      <c r="G60" s="125"/>
      <c r="H60" s="126"/>
      <c r="I60" s="201"/>
      <c r="J60" s="323">
        <v>0</v>
      </c>
      <c r="K60" s="128"/>
      <c r="L60" s="84" t="s">
        <v>260</v>
      </c>
      <c r="M60" s="126"/>
      <c r="N60" s="189">
        <v>43297</v>
      </c>
      <c r="O60" s="192">
        <v>10</v>
      </c>
      <c r="T60" s="130"/>
    </row>
    <row r="61" spans="2:20" s="5" customFormat="1" ht="12.75" customHeight="1" thickBot="1" x14ac:dyDescent="0.25">
      <c r="B61" s="178"/>
      <c r="C61" s="21">
        <v>0</v>
      </c>
      <c r="D61" s="21">
        <v>0</v>
      </c>
      <c r="E61" s="22">
        <v>0</v>
      </c>
      <c r="F61" s="124"/>
      <c r="G61" s="125"/>
      <c r="H61" s="126"/>
      <c r="I61" s="201"/>
      <c r="J61" s="323">
        <v>0</v>
      </c>
      <c r="K61" s="128"/>
      <c r="L61" s="84" t="s">
        <v>240</v>
      </c>
      <c r="M61" s="126"/>
      <c r="N61" s="189">
        <v>43297</v>
      </c>
      <c r="O61" s="192">
        <v>12</v>
      </c>
      <c r="T61" s="130"/>
    </row>
    <row r="62" spans="2:20" s="5" customFormat="1" ht="12.75" customHeight="1" thickBot="1" x14ac:dyDescent="0.25">
      <c r="B62" s="178"/>
      <c r="C62" s="21">
        <v>0</v>
      </c>
      <c r="D62" s="21">
        <v>0</v>
      </c>
      <c r="E62" s="22">
        <v>0</v>
      </c>
      <c r="F62" s="124"/>
      <c r="G62" s="125"/>
      <c r="H62" s="126"/>
      <c r="I62" s="201"/>
      <c r="J62" s="323">
        <v>0</v>
      </c>
      <c r="K62" s="128"/>
      <c r="L62" s="84" t="s">
        <v>261</v>
      </c>
      <c r="M62" s="126"/>
      <c r="N62" s="189">
        <v>43297</v>
      </c>
      <c r="O62" s="192">
        <v>3.5</v>
      </c>
      <c r="T62" s="130"/>
    </row>
    <row r="63" spans="2:20" s="5" customFormat="1" ht="12.75" customHeight="1" thickBot="1" x14ac:dyDescent="0.25">
      <c r="B63" s="178"/>
      <c r="C63" s="21">
        <v>0</v>
      </c>
      <c r="D63" s="21">
        <v>0</v>
      </c>
      <c r="E63" s="22">
        <v>0</v>
      </c>
      <c r="F63" s="124"/>
      <c r="G63" s="125"/>
      <c r="H63" s="126"/>
      <c r="I63" s="201"/>
      <c r="J63" s="323">
        <v>0</v>
      </c>
      <c r="K63" s="128"/>
      <c r="L63" s="84" t="s">
        <v>268</v>
      </c>
      <c r="M63" s="126"/>
      <c r="N63" s="189">
        <v>43298</v>
      </c>
      <c r="O63" s="192">
        <v>20</v>
      </c>
      <c r="T63" s="130"/>
    </row>
    <row r="64" spans="2:20" s="5" customFormat="1" ht="12.75" customHeight="1" x14ac:dyDescent="0.2">
      <c r="B64" s="178"/>
      <c r="C64" s="21">
        <v>0</v>
      </c>
      <c r="D64" s="21">
        <v>0</v>
      </c>
      <c r="E64" s="22">
        <f t="shared" si="0"/>
        <v>0</v>
      </c>
      <c r="F64" s="124"/>
      <c r="G64" s="125"/>
      <c r="H64" s="126"/>
      <c r="I64" s="201"/>
      <c r="J64" s="323">
        <v>0</v>
      </c>
      <c r="K64" s="128"/>
      <c r="L64" s="84" t="s">
        <v>269</v>
      </c>
      <c r="M64" s="126"/>
      <c r="N64" s="189">
        <v>43298</v>
      </c>
      <c r="O64" s="192">
        <v>40</v>
      </c>
    </row>
    <row r="65" spans="2:20" ht="12" thickBot="1" x14ac:dyDescent="0.25">
      <c r="B65" s="40" t="s">
        <v>12</v>
      </c>
      <c r="C65" s="41">
        <f>SUM(C10:C64)</f>
        <v>8497.5</v>
      </c>
      <c r="D65" s="41">
        <f>SUM(D10:D64)</f>
        <v>2271</v>
      </c>
      <c r="E65" s="42">
        <f>SUM(E10:E64)</f>
        <v>10768.5</v>
      </c>
      <c r="F65" s="43"/>
      <c r="G65" s="99"/>
      <c r="H65" s="100"/>
      <c r="I65" s="345" t="s">
        <v>6</v>
      </c>
      <c r="J65" s="102">
        <f>SUM(J10:J64)</f>
        <v>3813</v>
      </c>
      <c r="K65" s="12"/>
      <c r="L65" s="84" t="s">
        <v>270</v>
      </c>
      <c r="M65" s="126"/>
      <c r="N65" s="189">
        <v>43298</v>
      </c>
      <c r="O65" s="192">
        <v>7</v>
      </c>
    </row>
    <row r="66" spans="2:20" x14ac:dyDescent="0.2">
      <c r="B66" s="12"/>
      <c r="C66" s="12"/>
      <c r="D66" s="12">
        <v>0</v>
      </c>
      <c r="E66" s="12"/>
      <c r="F66" s="12"/>
      <c r="G66" s="12"/>
      <c r="H66" s="93"/>
      <c r="J66" s="12"/>
      <c r="K66" s="12"/>
      <c r="L66" s="84" t="s">
        <v>272</v>
      </c>
      <c r="M66" s="126"/>
      <c r="N66" s="189">
        <v>43299</v>
      </c>
      <c r="O66" s="192">
        <v>1.5</v>
      </c>
      <c r="Q66" s="179"/>
      <c r="R66" s="108"/>
      <c r="S66" s="109"/>
    </row>
    <row r="67" spans="2:20" x14ac:dyDescent="0.2">
      <c r="B67" s="12"/>
      <c r="C67" s="12"/>
      <c r="D67" s="12"/>
      <c r="E67" s="12"/>
      <c r="F67" s="12"/>
      <c r="G67" s="12"/>
      <c r="H67" s="93"/>
      <c r="J67" s="12"/>
      <c r="K67" s="12"/>
      <c r="L67" s="84" t="s">
        <v>273</v>
      </c>
      <c r="M67" s="126"/>
      <c r="N67" s="189">
        <v>43299</v>
      </c>
      <c r="O67" s="192">
        <v>8</v>
      </c>
      <c r="Q67" s="179"/>
      <c r="R67" s="108"/>
      <c r="S67" s="109"/>
    </row>
    <row r="68" spans="2:20" x14ac:dyDescent="0.2">
      <c r="B68" s="12"/>
      <c r="C68" s="12"/>
      <c r="D68" s="12"/>
      <c r="E68" s="12"/>
      <c r="F68" s="12"/>
      <c r="G68" s="12"/>
      <c r="H68" s="93"/>
      <c r="J68" s="12"/>
      <c r="K68" s="12"/>
      <c r="L68" s="84" t="s">
        <v>274</v>
      </c>
      <c r="M68" s="84"/>
      <c r="N68" s="201">
        <v>43300</v>
      </c>
      <c r="O68" s="84">
        <v>30</v>
      </c>
      <c r="Q68" s="179"/>
      <c r="R68" s="108"/>
      <c r="S68" s="109"/>
    </row>
    <row r="69" spans="2:20" x14ac:dyDescent="0.2">
      <c r="B69" s="12"/>
      <c r="C69" s="12"/>
      <c r="D69" s="12"/>
      <c r="E69" s="12"/>
      <c r="F69" s="12"/>
      <c r="G69" s="12"/>
      <c r="H69" s="93"/>
      <c r="J69" s="12"/>
      <c r="K69" s="12"/>
      <c r="L69" s="330" t="s">
        <v>214</v>
      </c>
      <c r="M69" s="370">
        <v>2589</v>
      </c>
      <c r="N69" s="346">
        <v>43300</v>
      </c>
      <c r="O69" s="330">
        <v>7</v>
      </c>
      <c r="Q69" s="282"/>
      <c r="R69" s="108"/>
      <c r="S69" s="109"/>
    </row>
    <row r="70" spans="2:20" x14ac:dyDescent="0.2">
      <c r="B70" s="12"/>
      <c r="C70" s="12"/>
      <c r="D70" s="12"/>
      <c r="E70" s="12"/>
      <c r="F70" s="12"/>
      <c r="G70" s="12"/>
      <c r="H70" s="93"/>
      <c r="J70" s="12"/>
      <c r="K70" s="12"/>
      <c r="L70" s="84" t="s">
        <v>280</v>
      </c>
      <c r="M70" s="370">
        <v>1263</v>
      </c>
      <c r="N70" s="201">
        <v>43301</v>
      </c>
      <c r="O70" s="84">
        <v>57</v>
      </c>
      <c r="S70" s="5"/>
      <c r="T70" s="130"/>
    </row>
    <row r="71" spans="2:20" x14ac:dyDescent="0.2">
      <c r="B71" s="12"/>
      <c r="C71" s="12"/>
      <c r="D71" s="12"/>
      <c r="E71" s="12"/>
      <c r="F71" s="12"/>
      <c r="G71" s="12"/>
      <c r="H71" s="93"/>
      <c r="J71" s="12"/>
      <c r="K71" s="12"/>
      <c r="L71" s="84" t="s">
        <v>301</v>
      </c>
      <c r="M71" s="84"/>
      <c r="N71" s="201">
        <v>43304</v>
      </c>
      <c r="O71" s="84">
        <v>20</v>
      </c>
      <c r="S71" s="5"/>
      <c r="T71" s="130"/>
    </row>
    <row r="72" spans="2:20" x14ac:dyDescent="0.2">
      <c r="B72" s="12"/>
      <c r="C72" s="12"/>
      <c r="D72" s="12"/>
      <c r="E72" s="12"/>
      <c r="F72" s="12"/>
      <c r="G72" s="12"/>
      <c r="H72" s="93"/>
      <c r="J72" s="12"/>
      <c r="K72" s="12"/>
      <c r="L72" s="84" t="s">
        <v>303</v>
      </c>
      <c r="M72" s="84">
        <v>371</v>
      </c>
      <c r="N72" s="201">
        <v>43305</v>
      </c>
      <c r="O72" s="84">
        <v>11.5</v>
      </c>
      <c r="S72" s="5"/>
      <c r="T72" s="130"/>
    </row>
    <row r="73" spans="2:20" x14ac:dyDescent="0.2">
      <c r="B73" s="12"/>
      <c r="C73" s="12"/>
      <c r="D73" s="12"/>
      <c r="E73" s="12"/>
      <c r="F73" s="12"/>
      <c r="G73" s="12"/>
      <c r="H73" s="93"/>
      <c r="J73" s="12"/>
      <c r="K73" s="12"/>
      <c r="L73" s="84" t="s">
        <v>310</v>
      </c>
      <c r="M73" s="84"/>
      <c r="N73" s="201">
        <v>43307</v>
      </c>
      <c r="O73" s="84">
        <v>4</v>
      </c>
      <c r="Q73" s="5">
        <v>428</v>
      </c>
      <c r="R73" s="5" t="s">
        <v>311</v>
      </c>
      <c r="S73" s="5"/>
      <c r="T73" s="130"/>
    </row>
    <row r="74" spans="2:20" x14ac:dyDescent="0.2">
      <c r="B74" s="12"/>
      <c r="C74" s="12"/>
      <c r="D74" s="12"/>
      <c r="E74" s="12"/>
      <c r="F74" s="12"/>
      <c r="G74" s="12"/>
      <c r="H74" s="93"/>
      <c r="J74" s="12"/>
      <c r="K74" s="12"/>
      <c r="L74" s="84"/>
      <c r="M74" s="84"/>
      <c r="N74" s="201"/>
      <c r="O74" s="84">
        <v>0</v>
      </c>
      <c r="Q74" s="5">
        <v>207</v>
      </c>
      <c r="R74" s="5" t="s">
        <v>158</v>
      </c>
      <c r="S74" s="5"/>
      <c r="T74" s="130"/>
    </row>
    <row r="75" spans="2:20" x14ac:dyDescent="0.2">
      <c r="B75" s="12"/>
      <c r="C75" s="12"/>
      <c r="D75" s="12"/>
      <c r="E75" s="12"/>
      <c r="F75" s="12"/>
      <c r="G75" s="12"/>
      <c r="H75" s="93"/>
      <c r="J75" s="12"/>
      <c r="K75" s="12"/>
      <c r="L75" s="84"/>
      <c r="M75" s="84"/>
      <c r="N75" s="201"/>
      <c r="O75" s="84">
        <v>0</v>
      </c>
      <c r="Q75" s="5">
        <v>1010</v>
      </c>
      <c r="R75" s="5" t="s">
        <v>275</v>
      </c>
      <c r="S75" s="103"/>
      <c r="T75" s="130"/>
    </row>
    <row r="76" spans="2:20" ht="12" thickBot="1" x14ac:dyDescent="0.25">
      <c r="B76" s="12"/>
      <c r="C76" s="12"/>
      <c r="D76" s="12"/>
      <c r="E76" s="12"/>
      <c r="F76" s="12"/>
      <c r="G76" s="12"/>
      <c r="H76" s="93"/>
      <c r="J76" s="12"/>
      <c r="K76" s="12"/>
      <c r="L76" s="347"/>
      <c r="M76" s="126"/>
      <c r="N76" s="189"/>
      <c r="O76" s="192">
        <v>0</v>
      </c>
      <c r="Q76" s="141">
        <f>SUM(Q73:Q75)</f>
        <v>1645</v>
      </c>
      <c r="R76" s="5"/>
    </row>
    <row r="77" spans="2:20" x14ac:dyDescent="0.2">
      <c r="B77" s="12"/>
      <c r="C77" s="12"/>
      <c r="D77" s="12"/>
      <c r="E77" s="12"/>
      <c r="F77" s="12"/>
      <c r="G77" s="12"/>
      <c r="H77" s="93"/>
      <c r="J77" s="12"/>
      <c r="K77" s="12"/>
      <c r="L77" s="59"/>
      <c r="M77" s="271"/>
      <c r="N77" s="348" t="s">
        <v>6</v>
      </c>
      <c r="O77" s="187">
        <f>SUM(O23:O76)</f>
        <v>832</v>
      </c>
      <c r="Q77" s="179"/>
      <c r="R77" s="108"/>
      <c r="S77" s="109"/>
    </row>
    <row r="78" spans="2:20" x14ac:dyDescent="0.2">
      <c r="B78" s="12"/>
      <c r="C78" s="12"/>
      <c r="D78" s="12"/>
      <c r="E78" s="12"/>
      <c r="F78" s="12"/>
      <c r="G78" s="12"/>
      <c r="H78" s="93"/>
      <c r="J78" s="12"/>
      <c r="K78" s="12"/>
      <c r="L78" s="59"/>
      <c r="M78" s="177"/>
      <c r="Q78" s="179"/>
      <c r="R78" s="108"/>
      <c r="S78" s="109"/>
    </row>
    <row r="79" spans="2:20" x14ac:dyDescent="0.2">
      <c r="B79" s="12"/>
      <c r="C79" s="12"/>
      <c r="D79" s="12"/>
      <c r="E79" s="12"/>
      <c r="F79" s="12"/>
      <c r="G79" s="12"/>
      <c r="H79" s="93"/>
      <c r="J79" s="12"/>
      <c r="K79" s="12"/>
      <c r="L79" s="59"/>
      <c r="M79" s="177"/>
      <c r="Q79" s="179"/>
      <c r="R79" s="108"/>
      <c r="S79" s="109"/>
    </row>
    <row r="80" spans="2:20" x14ac:dyDescent="0.2">
      <c r="B80" s="12"/>
      <c r="C80" s="12"/>
      <c r="D80" s="12"/>
      <c r="E80" s="12"/>
      <c r="F80" s="12"/>
      <c r="G80" s="12"/>
      <c r="H80" s="93"/>
      <c r="J80" s="12"/>
      <c r="K80" s="12"/>
      <c r="L80" s="59"/>
      <c r="M80" s="177"/>
      <c r="Q80" s="179"/>
      <c r="R80" s="108"/>
      <c r="S80" s="109"/>
    </row>
    <row r="81" spans="2:23" x14ac:dyDescent="0.2">
      <c r="B81" s="12"/>
      <c r="C81" s="12"/>
      <c r="D81" s="349" t="s">
        <v>147</v>
      </c>
      <c r="E81" s="350">
        <f>E65</f>
        <v>10768.5</v>
      </c>
      <c r="F81" s="12"/>
      <c r="G81" s="12"/>
      <c r="H81" s="349" t="s">
        <v>148</v>
      </c>
      <c r="I81" s="310">
        <f>J65</f>
        <v>3813</v>
      </c>
      <c r="J81" s="12"/>
      <c r="K81" s="12"/>
      <c r="L81" s="59"/>
      <c r="M81" s="349" t="s">
        <v>149</v>
      </c>
      <c r="N81" s="351">
        <f>O20+O77</f>
        <v>5653.75</v>
      </c>
      <c r="O81" s="194"/>
      <c r="Q81" s="179"/>
      <c r="R81" s="108"/>
      <c r="S81" s="109"/>
    </row>
    <row r="82" spans="2:23" x14ac:dyDescent="0.2">
      <c r="B82" s="12"/>
      <c r="C82" s="12"/>
      <c r="D82" s="12"/>
      <c r="E82" s="12"/>
      <c r="F82" s="12"/>
      <c r="G82" s="128"/>
      <c r="H82" s="180"/>
      <c r="I82" s="203"/>
      <c r="J82" s="128"/>
      <c r="K82" s="128"/>
      <c r="L82" s="59"/>
      <c r="M82" s="177"/>
      <c r="N82" s="186"/>
      <c r="O82" s="195"/>
      <c r="Q82" s="179"/>
      <c r="R82" s="108"/>
      <c r="S82" s="109"/>
    </row>
    <row r="83" spans="2:23" x14ac:dyDescent="0.2">
      <c r="B83" s="12"/>
      <c r="C83" s="12"/>
      <c r="D83" s="12"/>
      <c r="E83" s="12"/>
      <c r="F83" s="12"/>
      <c r="G83" s="12"/>
      <c r="H83" s="93"/>
      <c r="J83" s="12"/>
      <c r="K83" s="12"/>
      <c r="Q83" s="179"/>
      <c r="R83" s="108"/>
      <c r="S83" s="109"/>
    </row>
    <row r="84" spans="2:23" x14ac:dyDescent="0.2">
      <c r="B84" s="12"/>
      <c r="C84" s="12"/>
      <c r="D84" s="12"/>
      <c r="E84" s="12"/>
      <c r="F84" s="12"/>
      <c r="G84" s="352" t="s">
        <v>216</v>
      </c>
      <c r="H84" s="353"/>
      <c r="I84" s="202">
        <v>43311</v>
      </c>
      <c r="J84" s="29"/>
      <c r="K84" s="12"/>
      <c r="L84" s="206" t="s">
        <v>226</v>
      </c>
      <c r="M84" s="187">
        <v>343.11</v>
      </c>
      <c r="Q84" s="179"/>
      <c r="R84" s="108"/>
      <c r="S84" s="109"/>
    </row>
    <row r="85" spans="2:23" x14ac:dyDescent="0.2">
      <c r="B85" s="12"/>
      <c r="C85" s="12"/>
      <c r="D85" s="12"/>
      <c r="E85" s="12"/>
      <c r="F85" s="12"/>
      <c r="G85" s="208" t="s">
        <v>156</v>
      </c>
      <c r="H85" s="354">
        <v>3242</v>
      </c>
      <c r="I85" s="355">
        <v>43297</v>
      </c>
      <c r="J85" s="356">
        <v>220.44</v>
      </c>
      <c r="K85" s="12"/>
      <c r="L85" s="207" t="s">
        <v>271</v>
      </c>
      <c r="M85" s="187">
        <f>E81</f>
        <v>10768.5</v>
      </c>
      <c r="N85" s="357" t="s">
        <v>148</v>
      </c>
      <c r="O85" s="187" t="s">
        <v>149</v>
      </c>
      <c r="Q85" s="179"/>
      <c r="R85" s="108"/>
      <c r="S85" s="109"/>
    </row>
    <row r="86" spans="2:23" x14ac:dyDescent="0.2">
      <c r="B86" s="12"/>
      <c r="C86" s="12"/>
      <c r="D86" s="12"/>
      <c r="E86" s="12"/>
      <c r="F86" s="12"/>
      <c r="G86" s="12"/>
      <c r="H86" s="93"/>
      <c r="J86" s="12"/>
      <c r="K86" s="12"/>
      <c r="M86" s="187">
        <f>SUM(M84:M85)</f>
        <v>11111.61</v>
      </c>
      <c r="N86" s="358">
        <f>I81</f>
        <v>3813</v>
      </c>
      <c r="O86" s="358">
        <f>N81</f>
        <v>5653.75</v>
      </c>
      <c r="Q86" s="179"/>
      <c r="R86" s="108"/>
      <c r="S86" s="109"/>
    </row>
    <row r="87" spans="2:23" x14ac:dyDescent="0.2">
      <c r="B87" s="12"/>
      <c r="C87" s="12"/>
      <c r="D87" s="12"/>
      <c r="E87" s="12"/>
      <c r="F87" s="12"/>
      <c r="G87" s="12"/>
      <c r="H87" s="93"/>
      <c r="J87" s="12"/>
      <c r="K87" s="12"/>
      <c r="Q87" s="179"/>
      <c r="R87" s="108"/>
      <c r="S87" s="109"/>
    </row>
    <row r="88" spans="2:23" x14ac:dyDescent="0.2">
      <c r="B88" s="12"/>
      <c r="C88" s="12"/>
      <c r="D88" s="12"/>
      <c r="E88" s="12"/>
      <c r="F88" s="12"/>
      <c r="G88" s="12"/>
      <c r="H88" s="93"/>
      <c r="J88" s="12"/>
      <c r="K88" s="12"/>
      <c r="L88" s="205" t="s">
        <v>151</v>
      </c>
      <c r="M88" s="187">
        <f>M86-N86-O86</f>
        <v>1644.8600000000006</v>
      </c>
      <c r="Q88" s="179"/>
      <c r="R88" s="108"/>
      <c r="S88" s="109"/>
    </row>
    <row r="89" spans="2:23" x14ac:dyDescent="0.2">
      <c r="B89" s="12"/>
      <c r="C89" s="12"/>
      <c r="D89" s="12"/>
      <c r="E89" s="12"/>
      <c r="F89" s="12"/>
      <c r="G89" s="12"/>
      <c r="H89" s="93"/>
      <c r="J89" s="12"/>
      <c r="K89" s="12"/>
      <c r="L89" s="59"/>
      <c r="M89" s="177"/>
      <c r="Q89" s="179"/>
      <c r="R89" s="108"/>
      <c r="S89" s="109"/>
    </row>
    <row r="90" spans="2:23" x14ac:dyDescent="0.2">
      <c r="B90" s="12"/>
      <c r="C90" s="12"/>
      <c r="D90" s="120"/>
      <c r="E90" s="12"/>
      <c r="F90" s="12"/>
      <c r="G90" s="12"/>
      <c r="H90" s="93"/>
      <c r="J90" s="12"/>
      <c r="K90" s="12"/>
      <c r="L90" s="59"/>
      <c r="M90" s="177"/>
      <c r="N90" s="177"/>
      <c r="O90" s="193"/>
      <c r="Q90" s="4"/>
      <c r="R90" s="4"/>
      <c r="S90" s="4"/>
      <c r="T90" s="5"/>
      <c r="U90" s="5"/>
      <c r="V90" s="5"/>
      <c r="W90" s="5"/>
    </row>
    <row r="91" spans="2:23" x14ac:dyDescent="0.2">
      <c r="B91" s="12"/>
      <c r="C91" s="12"/>
      <c r="D91" s="12"/>
      <c r="E91" s="12"/>
      <c r="F91" s="12"/>
      <c r="G91" s="12"/>
      <c r="H91" s="12"/>
      <c r="J91" s="12"/>
      <c r="K91" s="12"/>
      <c r="M91" s="12"/>
      <c r="N91" s="12"/>
      <c r="O91" s="12"/>
      <c r="Q91" s="5"/>
      <c r="R91" s="5"/>
      <c r="S91" s="5"/>
      <c r="T91" s="77"/>
      <c r="U91" s="5"/>
      <c r="V91" s="5"/>
      <c r="W91" s="5"/>
    </row>
    <row r="92" spans="2:23" s="5" customFormat="1" ht="12.75" x14ac:dyDescent="0.2">
      <c r="B92" s="128"/>
      <c r="C92" s="128"/>
      <c r="D92" s="156"/>
      <c r="E92" s="152"/>
      <c r="F92" s="128"/>
      <c r="T92" s="77"/>
    </row>
    <row r="93" spans="2:23" x14ac:dyDescent="0.2">
      <c r="H93" s="1"/>
      <c r="I93" s="1"/>
      <c r="L93" s="1"/>
      <c r="M93" s="1"/>
      <c r="N93" s="1"/>
      <c r="O93" s="1"/>
      <c r="R93" s="5"/>
      <c r="S93" s="5"/>
      <c r="T93" s="5"/>
      <c r="U93" s="5"/>
      <c r="V93" s="5"/>
      <c r="W93" s="5"/>
    </row>
    <row r="94" spans="2:23" x14ac:dyDescent="0.2">
      <c r="H94" s="1"/>
      <c r="I94" s="1"/>
      <c r="L94" s="1"/>
      <c r="M94" s="1"/>
      <c r="N94" s="1"/>
      <c r="O94" s="1"/>
      <c r="R94" s="5"/>
      <c r="S94" s="5"/>
      <c r="T94" s="5"/>
      <c r="U94" s="5"/>
      <c r="V94" s="5"/>
      <c r="W94" s="5"/>
    </row>
    <row r="95" spans="2:23" x14ac:dyDescent="0.2">
      <c r="H95" s="1"/>
      <c r="I95" s="1"/>
      <c r="L95" s="1"/>
      <c r="M95" s="1"/>
      <c r="N95" s="1"/>
      <c r="O95" s="1"/>
      <c r="Q95" s="182"/>
    </row>
    <row r="96" spans="2:23" x14ac:dyDescent="0.2">
      <c r="H96" s="1"/>
      <c r="I96" s="1"/>
      <c r="L96" s="1"/>
      <c r="M96" s="1"/>
      <c r="N96" s="1"/>
      <c r="O96" s="1"/>
    </row>
    <row r="97" spans="8:15" x14ac:dyDescent="0.2">
      <c r="H97" s="1"/>
      <c r="I97" s="1"/>
      <c r="L97" s="1"/>
      <c r="M97" s="1"/>
      <c r="N97" s="1"/>
      <c r="O97" s="1"/>
    </row>
    <row r="99" spans="8:15" x14ac:dyDescent="0.2">
      <c r="H99" s="1"/>
      <c r="I99" s="1"/>
      <c r="L99" s="1"/>
      <c r="M99" s="1"/>
      <c r="N99" s="1"/>
      <c r="O99" s="1"/>
    </row>
    <row r="100" spans="8:15" x14ac:dyDescent="0.2">
      <c r="H100" s="1"/>
      <c r="I100" s="1"/>
      <c r="L100" s="1"/>
      <c r="M100" s="1"/>
      <c r="N100" s="1"/>
      <c r="O100" s="1"/>
    </row>
    <row r="101" spans="8:15" x14ac:dyDescent="0.2">
      <c r="H101" s="1"/>
      <c r="I101" s="1"/>
      <c r="L101" s="1"/>
      <c r="M101" s="1"/>
      <c r="N101" s="1"/>
      <c r="O101" s="1"/>
    </row>
    <row r="102" spans="8:15" x14ac:dyDescent="0.2">
      <c r="H102" s="1"/>
      <c r="I102" s="1"/>
      <c r="L102" s="1"/>
      <c r="M102" s="1"/>
      <c r="N102" s="1"/>
      <c r="O102" s="1"/>
    </row>
    <row r="103" spans="8:15" x14ac:dyDescent="0.2">
      <c r="H103" s="1"/>
      <c r="I103" s="1"/>
      <c r="L103" s="1"/>
      <c r="M103" s="1"/>
      <c r="N103" s="1"/>
      <c r="O103" s="1"/>
    </row>
  </sheetData>
  <pageMargins left="0.11811023622047245" right="0.11811023622047245" top="0.35433070866141736" bottom="0.35433070866141736" header="0.31496062992125984" footer="0.11811023622047245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7:W66"/>
  <sheetViews>
    <sheetView topLeftCell="A30" zoomScale="118" zoomScaleNormal="118" workbookViewId="0">
      <selection activeCell="J56" sqref="J56"/>
    </sheetView>
  </sheetViews>
  <sheetFormatPr baseColWidth="10" defaultRowHeight="11.25" x14ac:dyDescent="0.2"/>
  <cols>
    <col min="1" max="1" width="2.140625" style="1" customWidth="1"/>
    <col min="2" max="2" width="7.42578125" style="1" customWidth="1"/>
    <col min="3" max="3" width="10" style="1" customWidth="1"/>
    <col min="4" max="4" width="11.7109375" style="1" customWidth="1"/>
    <col min="5" max="5" width="10.28515625" style="1" customWidth="1"/>
    <col min="6" max="6" width="1.7109375" style="1" customWidth="1"/>
    <col min="7" max="7" width="18.28515625" style="1" customWidth="1"/>
    <col min="8" max="8" width="9.5703125" style="94" customWidth="1"/>
    <col min="9" max="9" width="9.28515625" style="12" customWidth="1"/>
    <col min="10" max="10" width="8.42578125" style="1" customWidth="1"/>
    <col min="11" max="11" width="1.42578125" style="1" customWidth="1"/>
    <col min="12" max="12" width="20.28515625" style="12" customWidth="1"/>
    <col min="13" max="13" width="13.5703125" style="93" customWidth="1"/>
    <col min="14" max="14" width="8.5703125" style="93" customWidth="1"/>
    <col min="15" max="15" width="8.85546875" style="93" customWidth="1"/>
    <col min="16" max="16" width="1.140625" style="1" customWidth="1"/>
    <col min="17" max="18" width="11.42578125" style="1" customWidth="1"/>
    <col min="19" max="16384" width="11.42578125" style="1"/>
  </cols>
  <sheetData>
    <row r="7" spans="2:15" x14ac:dyDescent="0.2">
      <c r="B7" s="56">
        <v>43252</v>
      </c>
      <c r="F7" s="2"/>
      <c r="G7" s="2"/>
      <c r="H7" s="89"/>
      <c r="I7" s="13"/>
      <c r="J7" s="2"/>
    </row>
    <row r="8" spans="2:15" ht="12" thickBot="1" x14ac:dyDescent="0.25">
      <c r="B8" s="11" t="s">
        <v>0</v>
      </c>
      <c r="C8" s="12"/>
      <c r="D8" s="12"/>
      <c r="E8" s="12"/>
      <c r="F8" s="13"/>
      <c r="G8" s="13"/>
      <c r="H8" s="90"/>
      <c r="I8" s="13"/>
      <c r="J8" s="13"/>
      <c r="K8" s="12"/>
      <c r="L8" s="14"/>
    </row>
    <row r="9" spans="2:15" ht="9.75" customHeight="1" thickBot="1" x14ac:dyDescent="0.25">
      <c r="B9" s="15" t="s">
        <v>1</v>
      </c>
      <c r="C9" s="16" t="s">
        <v>10</v>
      </c>
      <c r="D9" s="16" t="s">
        <v>167</v>
      </c>
      <c r="E9" s="16" t="s">
        <v>2</v>
      </c>
      <c r="F9" s="13"/>
      <c r="G9" s="16" t="s">
        <v>31</v>
      </c>
      <c r="H9" s="95" t="s">
        <v>3</v>
      </c>
      <c r="I9" s="16" t="s">
        <v>1</v>
      </c>
      <c r="J9" s="16" t="s">
        <v>5</v>
      </c>
      <c r="K9" s="12"/>
      <c r="L9" s="17" t="s">
        <v>119</v>
      </c>
      <c r="M9" s="184" t="s">
        <v>3</v>
      </c>
      <c r="N9" s="184" t="s">
        <v>1</v>
      </c>
      <c r="O9" s="191" t="s">
        <v>5</v>
      </c>
    </row>
    <row r="10" spans="2:15" ht="12.75" customHeight="1" thickBot="1" x14ac:dyDescent="0.25">
      <c r="B10" s="20">
        <v>43252</v>
      </c>
      <c r="C10" s="21">
        <v>796</v>
      </c>
      <c r="D10" s="21">
        <v>10</v>
      </c>
      <c r="E10" s="22">
        <f t="shared" ref="E10:E16" si="0">C:C+D:D</f>
        <v>806</v>
      </c>
      <c r="F10" s="13"/>
      <c r="G10" s="84" t="s">
        <v>159</v>
      </c>
      <c r="H10" s="129">
        <v>1004462</v>
      </c>
      <c r="I10" s="201">
        <v>43252</v>
      </c>
      <c r="J10" s="26">
        <v>120</v>
      </c>
      <c r="K10" s="12"/>
      <c r="L10" s="29" t="s">
        <v>166</v>
      </c>
      <c r="M10" s="91"/>
      <c r="N10" s="188">
        <v>43252</v>
      </c>
      <c r="O10" s="192">
        <v>25</v>
      </c>
    </row>
    <row r="11" spans="2:15" ht="12.75" customHeight="1" thickBot="1" x14ac:dyDescent="0.25">
      <c r="B11" s="25">
        <v>43253</v>
      </c>
      <c r="C11" s="21">
        <v>790</v>
      </c>
      <c r="D11" s="21">
        <v>40</v>
      </c>
      <c r="E11" s="22">
        <f t="shared" si="0"/>
        <v>830</v>
      </c>
      <c r="F11" s="13"/>
      <c r="G11" s="84" t="s">
        <v>160</v>
      </c>
      <c r="H11" s="129">
        <v>456</v>
      </c>
      <c r="I11" s="201">
        <v>43252</v>
      </c>
      <c r="J11" s="26">
        <v>130</v>
      </c>
      <c r="K11" s="12"/>
      <c r="L11" s="29" t="s">
        <v>164</v>
      </c>
      <c r="M11" s="91" t="s">
        <v>25</v>
      </c>
      <c r="N11" s="188">
        <v>43253</v>
      </c>
      <c r="O11" s="192">
        <v>10</v>
      </c>
    </row>
    <row r="12" spans="2:15" ht="12.75" customHeight="1" thickBot="1" x14ac:dyDescent="0.25">
      <c r="B12" s="25">
        <v>43254</v>
      </c>
      <c r="C12" s="21">
        <v>876</v>
      </c>
      <c r="D12" s="21">
        <v>0</v>
      </c>
      <c r="E12" s="22">
        <f t="shared" si="0"/>
        <v>876</v>
      </c>
      <c r="F12" s="13"/>
      <c r="G12" s="84" t="s">
        <v>161</v>
      </c>
      <c r="H12" s="129">
        <v>5647</v>
      </c>
      <c r="I12" s="201">
        <v>43252</v>
      </c>
      <c r="J12" s="26">
        <v>107.5</v>
      </c>
      <c r="K12" s="12"/>
      <c r="L12" s="29" t="s">
        <v>170</v>
      </c>
      <c r="M12" s="91" t="s">
        <v>165</v>
      </c>
      <c r="N12" s="188">
        <v>43253</v>
      </c>
      <c r="O12" s="192">
        <v>5</v>
      </c>
    </row>
    <row r="13" spans="2:15" ht="12.75" customHeight="1" thickBot="1" x14ac:dyDescent="0.25">
      <c r="B13" s="25">
        <v>43255</v>
      </c>
      <c r="C13" s="21">
        <v>743</v>
      </c>
      <c r="D13" s="21">
        <v>60</v>
      </c>
      <c r="E13" s="22">
        <f t="shared" si="0"/>
        <v>803</v>
      </c>
      <c r="F13" s="13"/>
      <c r="G13" s="29" t="s">
        <v>162</v>
      </c>
      <c r="H13" s="30">
        <v>176</v>
      </c>
      <c r="I13" s="202">
        <v>43252</v>
      </c>
      <c r="J13" s="26">
        <v>180</v>
      </c>
      <c r="K13" s="12"/>
      <c r="L13" s="84" t="s">
        <v>171</v>
      </c>
      <c r="M13" s="126">
        <v>4803</v>
      </c>
      <c r="N13" s="189">
        <v>43253</v>
      </c>
      <c r="O13" s="199">
        <v>8</v>
      </c>
    </row>
    <row r="14" spans="2:15" ht="12.75" customHeight="1" thickBot="1" x14ac:dyDescent="0.25">
      <c r="B14" s="25">
        <v>43256</v>
      </c>
      <c r="C14" s="21">
        <v>59</v>
      </c>
      <c r="D14" s="21">
        <v>0</v>
      </c>
      <c r="E14" s="22">
        <f t="shared" si="0"/>
        <v>59</v>
      </c>
      <c r="F14" s="13"/>
      <c r="G14" s="29" t="s">
        <v>163</v>
      </c>
      <c r="H14" s="30">
        <v>2396</v>
      </c>
      <c r="I14" s="202">
        <v>43252</v>
      </c>
      <c r="J14" s="26">
        <v>158</v>
      </c>
      <c r="K14" s="12"/>
      <c r="L14" s="29" t="s">
        <v>173</v>
      </c>
      <c r="M14" s="93">
        <v>2304</v>
      </c>
      <c r="N14" s="190">
        <v>43253</v>
      </c>
      <c r="O14" s="199">
        <v>21</v>
      </c>
    </row>
    <row r="15" spans="2:15" ht="11.25" customHeight="1" thickBot="1" x14ac:dyDescent="0.25">
      <c r="B15" s="25">
        <v>43257</v>
      </c>
      <c r="C15" s="21">
        <v>168</v>
      </c>
      <c r="D15" s="21">
        <v>15</v>
      </c>
      <c r="E15" s="22">
        <f t="shared" si="0"/>
        <v>183</v>
      </c>
      <c r="F15" s="13"/>
      <c r="G15" s="32" t="s">
        <v>180</v>
      </c>
      <c r="H15" s="91" t="s">
        <v>181</v>
      </c>
      <c r="I15" s="202">
        <v>43255</v>
      </c>
      <c r="J15" s="26">
        <v>1569.68</v>
      </c>
      <c r="K15" s="12"/>
      <c r="L15" s="84" t="s">
        <v>169</v>
      </c>
      <c r="M15" s="126" t="s">
        <v>25</v>
      </c>
      <c r="N15" s="189">
        <v>43254</v>
      </c>
      <c r="O15" s="192">
        <v>2</v>
      </c>
    </row>
    <row r="16" spans="2:15" ht="12.75" customHeight="1" thickBot="1" x14ac:dyDescent="0.25">
      <c r="B16" s="176">
        <v>43258</v>
      </c>
      <c r="C16" s="228">
        <v>366.6</v>
      </c>
      <c r="D16" s="228">
        <v>0</v>
      </c>
      <c r="E16" s="229">
        <f t="shared" si="0"/>
        <v>366.6</v>
      </c>
      <c r="F16" s="13"/>
      <c r="G16" s="32" t="s">
        <v>185</v>
      </c>
      <c r="H16" s="91">
        <v>841</v>
      </c>
      <c r="I16" s="202">
        <v>43258</v>
      </c>
      <c r="J16" s="26">
        <v>57.58</v>
      </c>
      <c r="K16" s="12"/>
      <c r="L16" s="84" t="s">
        <v>168</v>
      </c>
      <c r="M16" s="126"/>
      <c r="N16" s="189">
        <v>43254</v>
      </c>
      <c r="O16" s="192">
        <v>40</v>
      </c>
    </row>
    <row r="17" spans="2:21" ht="12.75" customHeight="1" thickBot="1" x14ac:dyDescent="0.25">
      <c r="B17" s="25">
        <v>43259</v>
      </c>
      <c r="C17" s="21">
        <v>71</v>
      </c>
      <c r="D17" s="21">
        <v>0</v>
      </c>
      <c r="E17" s="22">
        <v>71</v>
      </c>
      <c r="F17" s="13"/>
      <c r="G17" s="125" t="s">
        <v>185</v>
      </c>
      <c r="H17" s="126">
        <v>859</v>
      </c>
      <c r="I17" s="201">
        <v>43258</v>
      </c>
      <c r="J17" s="125">
        <v>287.43</v>
      </c>
      <c r="K17" s="12"/>
      <c r="L17" s="84" t="s">
        <v>178</v>
      </c>
      <c r="M17" s="126"/>
      <c r="N17" s="189">
        <v>43254</v>
      </c>
      <c r="O17" s="192">
        <v>18</v>
      </c>
    </row>
    <row r="18" spans="2:21" ht="12" customHeight="1" thickBot="1" x14ac:dyDescent="0.25">
      <c r="B18" s="25">
        <v>43260</v>
      </c>
      <c r="C18" s="21">
        <v>420</v>
      </c>
      <c r="D18" s="21">
        <v>0</v>
      </c>
      <c r="E18" s="22">
        <f t="shared" ref="E18:E55" si="1">C:C+D:D</f>
        <v>420</v>
      </c>
      <c r="F18" s="13"/>
      <c r="G18" s="105" t="s">
        <v>189</v>
      </c>
      <c r="H18" s="106" t="s">
        <v>61</v>
      </c>
      <c r="I18" s="202">
        <v>43259</v>
      </c>
      <c r="J18" s="107">
        <v>17</v>
      </c>
      <c r="K18" s="12"/>
      <c r="L18" s="84" t="s">
        <v>168</v>
      </c>
      <c r="M18" s="126"/>
      <c r="N18" s="189">
        <v>43254</v>
      </c>
      <c r="O18" s="192">
        <v>30</v>
      </c>
    </row>
    <row r="19" spans="2:21" ht="12.75" customHeight="1" thickBot="1" x14ac:dyDescent="0.25">
      <c r="B19" s="25">
        <v>43261</v>
      </c>
      <c r="C19" s="21">
        <v>113</v>
      </c>
      <c r="D19" s="21">
        <v>264</v>
      </c>
      <c r="E19" s="22">
        <f t="shared" si="1"/>
        <v>377</v>
      </c>
      <c r="F19" s="13"/>
      <c r="G19" s="223" t="s">
        <v>156</v>
      </c>
      <c r="H19" s="224">
        <v>1003093</v>
      </c>
      <c r="I19" s="225">
        <v>43251</v>
      </c>
      <c r="J19" s="223">
        <v>656.9</v>
      </c>
      <c r="K19" s="12"/>
      <c r="L19" s="105" t="s">
        <v>172</v>
      </c>
      <c r="M19" s="91">
        <v>141</v>
      </c>
      <c r="N19" s="188">
        <v>43254</v>
      </c>
      <c r="O19" s="174">
        <v>11.5</v>
      </c>
      <c r="Q19" s="4"/>
      <c r="R19" s="4"/>
      <c r="S19" s="4"/>
      <c r="T19" s="4"/>
    </row>
    <row r="20" spans="2:21" ht="12.75" customHeight="1" thickBot="1" x14ac:dyDescent="0.25">
      <c r="B20" s="25">
        <v>43262</v>
      </c>
      <c r="C20" s="21">
        <v>84</v>
      </c>
      <c r="D20" s="21">
        <v>0</v>
      </c>
      <c r="E20" s="22">
        <f t="shared" si="1"/>
        <v>84</v>
      </c>
      <c r="F20" s="13"/>
      <c r="G20" s="223" t="s">
        <v>156</v>
      </c>
      <c r="H20" s="226">
        <v>3137</v>
      </c>
      <c r="I20" s="225">
        <v>43262</v>
      </c>
      <c r="J20" s="227">
        <v>297.60000000000002</v>
      </c>
      <c r="K20" s="12"/>
      <c r="L20" s="105" t="s">
        <v>172</v>
      </c>
      <c r="M20" s="91">
        <v>36</v>
      </c>
      <c r="N20" s="188">
        <v>43254</v>
      </c>
      <c r="O20" s="174">
        <v>9.5</v>
      </c>
      <c r="Q20" s="4"/>
      <c r="R20" s="4"/>
      <c r="S20" s="4"/>
      <c r="T20" s="4"/>
    </row>
    <row r="21" spans="2:21" ht="12.75" customHeight="1" thickBot="1" x14ac:dyDescent="0.25">
      <c r="B21" s="25" t="s">
        <v>196</v>
      </c>
      <c r="C21" s="21">
        <v>33</v>
      </c>
      <c r="D21" s="21">
        <v>0</v>
      </c>
      <c r="E21" s="22">
        <f t="shared" si="1"/>
        <v>33</v>
      </c>
      <c r="F21" s="13"/>
      <c r="G21" s="212" t="s">
        <v>206</v>
      </c>
      <c r="H21" s="213" t="s">
        <v>207</v>
      </c>
      <c r="I21" s="214">
        <v>43266</v>
      </c>
      <c r="J21" s="215">
        <v>909.17</v>
      </c>
      <c r="K21" s="12"/>
      <c r="L21" s="105" t="s">
        <v>174</v>
      </c>
      <c r="M21" s="126">
        <v>2413</v>
      </c>
      <c r="N21" s="189">
        <v>43254</v>
      </c>
      <c r="O21" s="199">
        <v>12</v>
      </c>
    </row>
    <row r="22" spans="2:21" ht="12.75" customHeight="1" thickBot="1" x14ac:dyDescent="0.25">
      <c r="B22" s="25">
        <v>43264</v>
      </c>
      <c r="C22" s="21">
        <v>578</v>
      </c>
      <c r="D22" s="21">
        <v>0</v>
      </c>
      <c r="E22" s="22">
        <f t="shared" si="1"/>
        <v>578</v>
      </c>
      <c r="F22" s="13"/>
      <c r="G22" s="84" t="s">
        <v>86</v>
      </c>
      <c r="H22" s="126">
        <v>2107</v>
      </c>
      <c r="I22" s="189">
        <v>43272</v>
      </c>
      <c r="J22" s="192">
        <v>568</v>
      </c>
      <c r="K22" s="12"/>
      <c r="L22" s="105" t="s">
        <v>175</v>
      </c>
      <c r="M22" s="183">
        <v>2909</v>
      </c>
      <c r="N22" s="189">
        <v>43254</v>
      </c>
      <c r="O22" s="199">
        <v>40</v>
      </c>
      <c r="Q22" s="62"/>
      <c r="R22" s="62"/>
      <c r="S22" s="62"/>
      <c r="T22" s="62"/>
      <c r="U22" s="62"/>
    </row>
    <row r="23" spans="2:21" ht="12.75" customHeight="1" thickBot="1" x14ac:dyDescent="0.25">
      <c r="B23" s="25">
        <v>43265</v>
      </c>
      <c r="C23" s="21">
        <v>741</v>
      </c>
      <c r="D23" s="21">
        <v>0</v>
      </c>
      <c r="E23" s="22">
        <f t="shared" si="1"/>
        <v>741</v>
      </c>
      <c r="F23" s="13"/>
      <c r="G23" s="84" t="s">
        <v>212</v>
      </c>
      <c r="H23" s="126">
        <v>314</v>
      </c>
      <c r="I23" s="189">
        <v>43272</v>
      </c>
      <c r="J23" s="192">
        <v>60</v>
      </c>
      <c r="K23" s="12"/>
      <c r="L23" s="105" t="s">
        <v>125</v>
      </c>
      <c r="M23" s="126">
        <v>1738</v>
      </c>
      <c r="N23" s="189">
        <v>43254</v>
      </c>
      <c r="O23" s="199">
        <v>22</v>
      </c>
      <c r="Q23" s="82"/>
      <c r="R23" s="62"/>
      <c r="S23" s="62"/>
      <c r="T23" s="62"/>
      <c r="U23" s="62"/>
    </row>
    <row r="24" spans="2:21" ht="12.75" customHeight="1" thickBot="1" x14ac:dyDescent="0.25">
      <c r="B24" s="25">
        <v>43266</v>
      </c>
      <c r="C24" s="21">
        <v>40</v>
      </c>
      <c r="D24" s="21">
        <v>0</v>
      </c>
      <c r="E24" s="22">
        <f t="shared" si="1"/>
        <v>40</v>
      </c>
      <c r="F24" s="13"/>
      <c r="G24" s="84" t="s">
        <v>215</v>
      </c>
      <c r="H24" s="84">
        <v>488</v>
      </c>
      <c r="I24" s="201">
        <v>43275</v>
      </c>
      <c r="J24" s="192">
        <v>60</v>
      </c>
      <c r="K24" s="12"/>
      <c r="L24" s="84" t="s">
        <v>176</v>
      </c>
      <c r="M24" s="126">
        <v>2226</v>
      </c>
      <c r="N24" s="189">
        <v>43255</v>
      </c>
      <c r="O24" s="199">
        <v>10</v>
      </c>
      <c r="Q24" s="62"/>
      <c r="R24" s="62"/>
      <c r="S24" s="62"/>
      <c r="T24" s="62"/>
      <c r="U24" s="62"/>
    </row>
    <row r="25" spans="2:21" ht="12.75" customHeight="1" thickBot="1" x14ac:dyDescent="0.25">
      <c r="B25" s="25">
        <v>43267</v>
      </c>
      <c r="C25" s="21">
        <v>196</v>
      </c>
      <c r="D25" s="21">
        <v>0</v>
      </c>
      <c r="E25" s="22">
        <f t="shared" si="1"/>
        <v>196</v>
      </c>
      <c r="F25" s="13"/>
      <c r="G25" s="208" t="s">
        <v>156</v>
      </c>
      <c r="H25" s="230">
        <v>3174</v>
      </c>
      <c r="I25" s="231">
        <v>43276</v>
      </c>
      <c r="J25" s="208">
        <v>0</v>
      </c>
      <c r="K25" s="12"/>
      <c r="L25" s="84" t="s">
        <v>177</v>
      </c>
      <c r="M25" s="126">
        <v>10003752</v>
      </c>
      <c r="N25" s="189">
        <v>43255</v>
      </c>
      <c r="O25" s="199">
        <v>10</v>
      </c>
      <c r="Q25" s="62"/>
      <c r="R25" s="62"/>
      <c r="S25" s="62"/>
      <c r="T25" s="62"/>
      <c r="U25" s="62"/>
    </row>
    <row r="26" spans="2:21" ht="12.75" customHeight="1" thickBot="1" x14ac:dyDescent="0.25">
      <c r="B26" s="25">
        <v>43268</v>
      </c>
      <c r="C26" s="21">
        <v>32</v>
      </c>
      <c r="D26" s="21">
        <v>0</v>
      </c>
      <c r="E26" s="22">
        <f t="shared" si="1"/>
        <v>32</v>
      </c>
      <c r="F26" s="13"/>
      <c r="G26" s="32"/>
      <c r="H26" s="91"/>
      <c r="I26" s="202"/>
      <c r="J26" s="32">
        <v>0</v>
      </c>
      <c r="K26" s="12"/>
      <c r="L26" s="84" t="s">
        <v>179</v>
      </c>
      <c r="M26" s="126"/>
      <c r="N26" s="189">
        <v>43255</v>
      </c>
      <c r="O26" s="192">
        <v>6</v>
      </c>
      <c r="Q26" s="62"/>
      <c r="R26" s="62"/>
      <c r="S26" s="62"/>
      <c r="T26" s="78"/>
      <c r="U26" s="62"/>
    </row>
    <row r="27" spans="2:21" ht="12.75" customHeight="1" thickBot="1" x14ac:dyDescent="0.25">
      <c r="B27" s="25">
        <v>43269</v>
      </c>
      <c r="C27" s="21">
        <v>415</v>
      </c>
      <c r="D27" s="21">
        <v>0</v>
      </c>
      <c r="E27" s="22">
        <f t="shared" si="1"/>
        <v>415</v>
      </c>
      <c r="F27" s="13"/>
      <c r="G27" s="32"/>
      <c r="H27" s="91"/>
      <c r="I27" s="202"/>
      <c r="J27" s="32">
        <v>0</v>
      </c>
      <c r="K27" s="12"/>
      <c r="L27" s="84" t="s">
        <v>182</v>
      </c>
      <c r="M27" s="126"/>
      <c r="N27" s="189">
        <v>43255</v>
      </c>
      <c r="O27" s="192">
        <v>10</v>
      </c>
      <c r="Q27" s="62"/>
      <c r="R27" s="62"/>
      <c r="S27" s="62"/>
      <c r="T27" s="62"/>
      <c r="U27" s="62"/>
    </row>
    <row r="28" spans="2:21" ht="12.75" customHeight="1" thickBot="1" x14ac:dyDescent="0.25">
      <c r="B28" s="25">
        <v>43270</v>
      </c>
      <c r="C28" s="21">
        <v>26</v>
      </c>
      <c r="D28" s="21">
        <v>0</v>
      </c>
      <c r="E28" s="22">
        <f t="shared" si="1"/>
        <v>26</v>
      </c>
      <c r="F28" s="13"/>
      <c r="G28" s="125"/>
      <c r="H28" s="126"/>
      <c r="I28" s="201"/>
      <c r="J28" s="125">
        <v>0</v>
      </c>
      <c r="K28" s="12"/>
      <c r="L28" s="84" t="s">
        <v>183</v>
      </c>
      <c r="M28" s="126" t="s">
        <v>190</v>
      </c>
      <c r="N28" s="189">
        <v>43256</v>
      </c>
      <c r="O28" s="199">
        <v>2</v>
      </c>
      <c r="S28" s="62"/>
      <c r="T28" s="62"/>
      <c r="U28" s="62"/>
    </row>
    <row r="29" spans="2:21" ht="12.75" customHeight="1" thickBot="1" x14ac:dyDescent="0.25">
      <c r="B29" s="25">
        <v>43271</v>
      </c>
      <c r="C29" s="21">
        <v>518</v>
      </c>
      <c r="D29" s="21">
        <v>0</v>
      </c>
      <c r="E29" s="22">
        <f t="shared" si="1"/>
        <v>518</v>
      </c>
      <c r="F29" s="13"/>
      <c r="G29" s="32"/>
      <c r="H29" s="91"/>
      <c r="I29" s="202"/>
      <c r="J29" s="32">
        <v>0</v>
      </c>
      <c r="K29" s="12"/>
      <c r="L29" s="84" t="s">
        <v>184</v>
      </c>
      <c r="M29" s="126" t="s">
        <v>187</v>
      </c>
      <c r="N29" s="189">
        <v>43257</v>
      </c>
      <c r="O29" s="192">
        <v>10</v>
      </c>
      <c r="Q29" s="103"/>
      <c r="R29" s="103"/>
      <c r="S29" s="62"/>
      <c r="T29" s="62"/>
      <c r="U29" s="62"/>
    </row>
    <row r="30" spans="2:21" ht="12.75" customHeight="1" thickBot="1" x14ac:dyDescent="0.25">
      <c r="B30" s="25">
        <v>43272</v>
      </c>
      <c r="C30" s="21">
        <v>79</v>
      </c>
      <c r="D30" s="21">
        <v>0</v>
      </c>
      <c r="E30" s="22">
        <f t="shared" si="1"/>
        <v>79</v>
      </c>
      <c r="F30" s="13"/>
      <c r="G30" s="80"/>
      <c r="H30" s="121"/>
      <c r="I30" s="29"/>
      <c r="J30" s="32">
        <v>0</v>
      </c>
      <c r="K30" s="12"/>
      <c r="L30" s="84" t="s">
        <v>186</v>
      </c>
      <c r="M30" s="126"/>
      <c r="N30" s="189">
        <v>43258</v>
      </c>
      <c r="O30" s="192">
        <v>6</v>
      </c>
      <c r="Q30" s="63"/>
      <c r="R30" s="119"/>
      <c r="S30" s="62"/>
      <c r="T30" s="62"/>
      <c r="U30" s="62"/>
    </row>
    <row r="31" spans="2:21" ht="12.75" customHeight="1" thickBot="1" x14ac:dyDescent="0.25">
      <c r="B31" s="25">
        <v>43273</v>
      </c>
      <c r="C31" s="21">
        <v>23</v>
      </c>
      <c r="D31" s="21">
        <v>0</v>
      </c>
      <c r="E31" s="22">
        <f t="shared" si="1"/>
        <v>23</v>
      </c>
      <c r="F31" s="13"/>
      <c r="G31" s="32"/>
      <c r="H31" s="91"/>
      <c r="I31" s="202"/>
      <c r="J31" s="32">
        <v>0</v>
      </c>
      <c r="K31" s="12"/>
      <c r="L31" s="84" t="s">
        <v>191</v>
      </c>
      <c r="M31" s="126" t="s">
        <v>192</v>
      </c>
      <c r="N31" s="189">
        <v>43261</v>
      </c>
      <c r="O31" s="192">
        <v>39</v>
      </c>
      <c r="Q31" s="63"/>
      <c r="R31" s="63"/>
      <c r="S31" s="62"/>
      <c r="T31" s="62"/>
      <c r="U31" s="62"/>
    </row>
    <row r="32" spans="2:21" ht="12.75" customHeight="1" thickBot="1" x14ac:dyDescent="0.25">
      <c r="B32" s="25">
        <v>43274</v>
      </c>
      <c r="C32" s="21">
        <v>131</v>
      </c>
      <c r="D32" s="21">
        <v>0</v>
      </c>
      <c r="E32" s="22">
        <f t="shared" si="1"/>
        <v>131</v>
      </c>
      <c r="F32" s="13"/>
      <c r="G32" s="32"/>
      <c r="H32" s="91"/>
      <c r="I32" s="202"/>
      <c r="J32" s="32">
        <v>0</v>
      </c>
      <c r="K32" s="12"/>
      <c r="L32" s="84" t="s">
        <v>125</v>
      </c>
      <c r="M32" s="126">
        <v>1753</v>
      </c>
      <c r="N32" s="189">
        <v>43262</v>
      </c>
      <c r="O32" s="192">
        <v>4.5</v>
      </c>
      <c r="S32" s="65"/>
      <c r="T32" s="62"/>
      <c r="U32" s="62"/>
    </row>
    <row r="33" spans="2:21" ht="12.75" customHeight="1" thickBot="1" x14ac:dyDescent="0.25">
      <c r="B33" s="25">
        <v>43275</v>
      </c>
      <c r="C33" s="21">
        <v>215.5</v>
      </c>
      <c r="D33" s="21">
        <v>0</v>
      </c>
      <c r="E33" s="22">
        <f t="shared" si="1"/>
        <v>215.5</v>
      </c>
      <c r="F33" s="13"/>
      <c r="G33" s="32"/>
      <c r="H33" s="92"/>
      <c r="I33" s="202"/>
      <c r="J33" s="32">
        <v>0</v>
      </c>
      <c r="K33" s="12"/>
      <c r="L33" s="84" t="s">
        <v>193</v>
      </c>
      <c r="M33" s="126" t="s">
        <v>194</v>
      </c>
      <c r="N33" s="189">
        <v>43262</v>
      </c>
      <c r="O33" s="192">
        <v>9</v>
      </c>
      <c r="Q33" s="62"/>
      <c r="R33" s="62"/>
      <c r="S33" s="62"/>
      <c r="T33" s="62"/>
      <c r="U33" s="62"/>
    </row>
    <row r="34" spans="2:21" ht="12.75" customHeight="1" thickBot="1" x14ac:dyDescent="0.25">
      <c r="B34" s="176">
        <v>43276</v>
      </c>
      <c r="C34" s="21">
        <v>48</v>
      </c>
      <c r="D34" s="21">
        <v>0</v>
      </c>
      <c r="E34" s="22">
        <f t="shared" si="1"/>
        <v>48</v>
      </c>
      <c r="F34" s="13"/>
      <c r="G34" s="32"/>
      <c r="H34" s="91"/>
      <c r="I34" s="202"/>
      <c r="J34" s="32">
        <v>0</v>
      </c>
      <c r="K34" s="12"/>
      <c r="L34" s="84" t="s">
        <v>195</v>
      </c>
      <c r="M34" s="126"/>
      <c r="N34" s="189">
        <v>43262</v>
      </c>
      <c r="O34" s="192">
        <v>6</v>
      </c>
      <c r="Q34" s="62"/>
      <c r="R34" s="62"/>
      <c r="S34" s="62"/>
      <c r="T34" s="62"/>
      <c r="U34" s="62"/>
    </row>
    <row r="35" spans="2:21" ht="12.75" customHeight="1" thickBot="1" x14ac:dyDescent="0.25">
      <c r="B35" s="25">
        <v>43277</v>
      </c>
      <c r="C35" s="21">
        <v>56</v>
      </c>
      <c r="D35" s="21">
        <v>0</v>
      </c>
      <c r="E35" s="22">
        <f t="shared" si="1"/>
        <v>56</v>
      </c>
      <c r="F35" s="13"/>
      <c r="G35" s="32"/>
      <c r="H35" s="91"/>
      <c r="I35" s="202"/>
      <c r="J35" s="32">
        <v>0</v>
      </c>
      <c r="K35" s="12"/>
      <c r="L35" s="84" t="s">
        <v>197</v>
      </c>
      <c r="M35" s="126">
        <v>2135</v>
      </c>
      <c r="N35" s="189">
        <v>43324</v>
      </c>
      <c r="O35" s="192">
        <v>6</v>
      </c>
      <c r="Q35" s="62"/>
      <c r="R35" s="62"/>
      <c r="S35" s="62"/>
      <c r="T35" s="62"/>
      <c r="U35" s="62"/>
    </row>
    <row r="36" spans="2:21" ht="12.75" customHeight="1" thickBot="1" x14ac:dyDescent="0.25">
      <c r="B36" s="25">
        <v>43278</v>
      </c>
      <c r="C36" s="21">
        <v>0</v>
      </c>
      <c r="D36" s="21">
        <v>300</v>
      </c>
      <c r="E36" s="22">
        <f t="shared" si="1"/>
        <v>300</v>
      </c>
      <c r="F36" s="13"/>
      <c r="G36" s="32"/>
      <c r="H36" s="91"/>
      <c r="I36" s="202"/>
      <c r="J36" s="32">
        <v>0</v>
      </c>
      <c r="K36" s="12"/>
      <c r="L36" s="142" t="s">
        <v>199</v>
      </c>
      <c r="M36" s="209"/>
      <c r="N36" s="210">
        <v>43264</v>
      </c>
      <c r="O36" s="211">
        <v>20</v>
      </c>
      <c r="Q36" s="182"/>
      <c r="R36" s="69"/>
      <c r="S36" s="62"/>
      <c r="T36" s="62"/>
      <c r="U36" s="62"/>
    </row>
    <row r="37" spans="2:21" ht="12.75" customHeight="1" thickBot="1" x14ac:dyDescent="0.25">
      <c r="B37" s="25">
        <v>43279</v>
      </c>
      <c r="C37" s="21">
        <v>98</v>
      </c>
      <c r="D37" s="21">
        <v>320</v>
      </c>
      <c r="E37" s="22">
        <f t="shared" si="1"/>
        <v>418</v>
      </c>
      <c r="F37" s="13"/>
      <c r="G37" s="32"/>
      <c r="H37" s="91"/>
      <c r="I37" s="202"/>
      <c r="J37" s="32">
        <v>0</v>
      </c>
      <c r="K37" s="12"/>
      <c r="L37" s="142" t="s">
        <v>73</v>
      </c>
      <c r="M37" s="209" t="s">
        <v>200</v>
      </c>
      <c r="N37" s="210">
        <v>43264</v>
      </c>
      <c r="O37" s="211">
        <v>137.80000000000001</v>
      </c>
      <c r="S37" s="62"/>
      <c r="T37" s="78"/>
      <c r="U37" s="62"/>
    </row>
    <row r="38" spans="2:21" ht="12.75" customHeight="1" thickBot="1" x14ac:dyDescent="0.25">
      <c r="B38" s="25">
        <v>43280</v>
      </c>
      <c r="C38" s="21">
        <v>163</v>
      </c>
      <c r="D38" s="21">
        <v>40</v>
      </c>
      <c r="E38" s="22">
        <f t="shared" si="1"/>
        <v>203</v>
      </c>
      <c r="F38" s="13"/>
      <c r="G38" s="32"/>
      <c r="H38" s="91"/>
      <c r="I38" s="202"/>
      <c r="J38" s="32">
        <v>0</v>
      </c>
      <c r="K38" s="12"/>
      <c r="L38" s="84" t="s">
        <v>201</v>
      </c>
      <c r="M38" s="126"/>
      <c r="N38" s="189">
        <v>43265</v>
      </c>
      <c r="O38" s="192">
        <v>10</v>
      </c>
      <c r="S38" s="104"/>
      <c r="T38" s="66"/>
      <c r="U38" s="62"/>
    </row>
    <row r="39" spans="2:21" ht="12.75" customHeight="1" thickBot="1" x14ac:dyDescent="0.25">
      <c r="B39" s="25">
        <v>43281</v>
      </c>
      <c r="C39" s="21">
        <v>158</v>
      </c>
      <c r="D39" s="21">
        <v>0</v>
      </c>
      <c r="E39" s="22">
        <f t="shared" si="1"/>
        <v>158</v>
      </c>
      <c r="F39" s="13"/>
      <c r="G39" s="32"/>
      <c r="H39" s="91"/>
      <c r="I39" s="202"/>
      <c r="J39" s="32">
        <v>0</v>
      </c>
      <c r="K39" s="12"/>
      <c r="L39" s="84" t="s">
        <v>202</v>
      </c>
      <c r="M39" s="126"/>
      <c r="N39" s="189">
        <v>43265</v>
      </c>
      <c r="O39" s="192">
        <v>20</v>
      </c>
      <c r="T39" s="85"/>
      <c r="U39" s="62"/>
    </row>
    <row r="40" spans="2:21" ht="12.75" customHeight="1" thickBot="1" x14ac:dyDescent="0.25">
      <c r="B40" s="25"/>
      <c r="C40" s="21">
        <v>0</v>
      </c>
      <c r="D40" s="21">
        <v>0</v>
      </c>
      <c r="E40" s="22">
        <f t="shared" si="1"/>
        <v>0</v>
      </c>
      <c r="F40" s="13"/>
      <c r="G40" s="32"/>
      <c r="H40" s="91"/>
      <c r="I40" s="202"/>
      <c r="J40" s="32">
        <v>0</v>
      </c>
      <c r="K40" s="12"/>
      <c r="L40" s="142" t="s">
        <v>223</v>
      </c>
      <c r="M40" s="209"/>
      <c r="N40" s="210">
        <v>43266</v>
      </c>
      <c r="O40" s="211">
        <v>2000</v>
      </c>
      <c r="Q40" s="5"/>
      <c r="R40" s="5"/>
      <c r="S40" s="5"/>
      <c r="T40" s="181"/>
      <c r="U40" s="62"/>
    </row>
    <row r="41" spans="2:21" ht="12.75" customHeight="1" thickBot="1" x14ac:dyDescent="0.25">
      <c r="B41" s="25"/>
      <c r="C41" s="21">
        <v>0</v>
      </c>
      <c r="D41" s="21">
        <v>0</v>
      </c>
      <c r="E41" s="22">
        <f t="shared" si="1"/>
        <v>0</v>
      </c>
      <c r="F41" s="13"/>
      <c r="G41" s="32"/>
      <c r="H41" s="91"/>
      <c r="I41" s="202"/>
      <c r="J41" s="32">
        <v>0</v>
      </c>
      <c r="K41" s="12"/>
      <c r="L41" s="142" t="s">
        <v>205</v>
      </c>
      <c r="M41" s="209"/>
      <c r="N41" s="210">
        <v>43266</v>
      </c>
      <c r="O41" s="209">
        <v>700</v>
      </c>
      <c r="S41" s="182"/>
      <c r="U41" s="62"/>
    </row>
    <row r="42" spans="2:21" ht="12.75" customHeight="1" thickBot="1" x14ac:dyDescent="0.25">
      <c r="B42" s="87"/>
      <c r="C42" s="21">
        <v>0</v>
      </c>
      <c r="D42" s="21">
        <v>0</v>
      </c>
      <c r="E42" s="22">
        <f t="shared" si="1"/>
        <v>0</v>
      </c>
      <c r="F42" s="13"/>
      <c r="G42" s="32"/>
      <c r="H42" s="91"/>
      <c r="I42" s="202"/>
      <c r="J42" s="32">
        <v>0</v>
      </c>
      <c r="K42" s="12"/>
      <c r="L42" s="29" t="s">
        <v>203</v>
      </c>
      <c r="M42" s="91">
        <v>105</v>
      </c>
      <c r="N42" s="188">
        <v>43266</v>
      </c>
      <c r="O42" s="192">
        <v>10</v>
      </c>
      <c r="S42" s="62"/>
      <c r="T42" s="62"/>
      <c r="U42" s="62"/>
    </row>
    <row r="43" spans="2:21" ht="12.75" customHeight="1" thickBot="1" x14ac:dyDescent="0.25">
      <c r="B43" s="87"/>
      <c r="C43" s="21">
        <v>0</v>
      </c>
      <c r="D43" s="21">
        <v>0</v>
      </c>
      <c r="E43" s="22">
        <f t="shared" si="1"/>
        <v>0</v>
      </c>
      <c r="F43" s="13"/>
      <c r="G43" s="32"/>
      <c r="H43" s="91"/>
      <c r="I43" s="202"/>
      <c r="J43" s="32">
        <v>0</v>
      </c>
      <c r="K43" s="12"/>
      <c r="L43" s="84" t="s">
        <v>204</v>
      </c>
      <c r="M43" s="126" t="s">
        <v>35</v>
      </c>
      <c r="N43" s="189">
        <v>43266</v>
      </c>
      <c r="O43" s="192">
        <v>10</v>
      </c>
      <c r="Q43" s="83"/>
      <c r="S43" s="83"/>
      <c r="T43" s="62"/>
      <c r="U43" s="62"/>
    </row>
    <row r="44" spans="2:21" ht="12.75" customHeight="1" thickBot="1" x14ac:dyDescent="0.25">
      <c r="B44" s="87"/>
      <c r="C44" s="21">
        <v>0</v>
      </c>
      <c r="D44" s="21">
        <v>0</v>
      </c>
      <c r="E44" s="22">
        <f t="shared" si="1"/>
        <v>0</v>
      </c>
      <c r="F44" s="13"/>
      <c r="G44" s="32"/>
      <c r="H44" s="91"/>
      <c r="I44" s="202"/>
      <c r="J44" s="32">
        <v>0</v>
      </c>
      <c r="K44" s="12"/>
      <c r="L44" s="84" t="s">
        <v>208</v>
      </c>
      <c r="M44" s="126"/>
      <c r="N44" s="189">
        <v>43266</v>
      </c>
      <c r="O44" s="192">
        <v>2</v>
      </c>
      <c r="Q44" s="141"/>
      <c r="R44" s="5"/>
      <c r="T44" s="81"/>
    </row>
    <row r="45" spans="2:21" ht="12.75" customHeight="1" thickBot="1" x14ac:dyDescent="0.25">
      <c r="B45" s="34"/>
      <c r="C45" s="21">
        <v>0</v>
      </c>
      <c r="D45" s="21">
        <v>0</v>
      </c>
      <c r="E45" s="22">
        <f t="shared" si="1"/>
        <v>0</v>
      </c>
      <c r="F45" s="13"/>
      <c r="G45" s="32"/>
      <c r="H45" s="91"/>
      <c r="I45" s="202"/>
      <c r="J45" s="32">
        <v>0</v>
      </c>
      <c r="K45" s="12"/>
      <c r="L45" s="84" t="s">
        <v>209</v>
      </c>
      <c r="M45" s="126">
        <v>20729</v>
      </c>
      <c r="N45" s="189">
        <v>43269</v>
      </c>
      <c r="O45" s="192">
        <v>14</v>
      </c>
    </row>
    <row r="46" spans="2:21" ht="12.75" customHeight="1" thickBot="1" x14ac:dyDescent="0.25">
      <c r="B46" s="34"/>
      <c r="C46" s="21">
        <v>0</v>
      </c>
      <c r="D46" s="21">
        <v>0</v>
      </c>
      <c r="E46" s="22">
        <f t="shared" si="1"/>
        <v>0</v>
      </c>
      <c r="F46" s="13"/>
      <c r="G46" s="32"/>
      <c r="H46" s="91"/>
      <c r="I46" s="202"/>
      <c r="J46" s="32">
        <v>0</v>
      </c>
      <c r="K46" s="12"/>
      <c r="L46" s="84" t="s">
        <v>210</v>
      </c>
      <c r="M46" s="126"/>
      <c r="N46" s="189">
        <v>43270</v>
      </c>
      <c r="O46" s="192">
        <v>10</v>
      </c>
      <c r="T46" s="86"/>
    </row>
    <row r="47" spans="2:21" ht="12.75" customHeight="1" thickBot="1" x14ac:dyDescent="0.25">
      <c r="B47" s="34"/>
      <c r="C47" s="21">
        <v>0</v>
      </c>
      <c r="D47" s="21">
        <v>0</v>
      </c>
      <c r="E47" s="22">
        <f t="shared" si="1"/>
        <v>0</v>
      </c>
      <c r="F47" s="13"/>
      <c r="G47" s="32"/>
      <c r="H47" s="91"/>
      <c r="I47" s="202"/>
      <c r="J47" s="32">
        <v>0</v>
      </c>
      <c r="K47" s="12"/>
      <c r="L47" s="84" t="s">
        <v>211</v>
      </c>
      <c r="M47" s="126"/>
      <c r="N47" s="189">
        <v>43271</v>
      </c>
      <c r="O47" s="192">
        <v>2.5</v>
      </c>
      <c r="T47" s="81"/>
    </row>
    <row r="48" spans="2:21" ht="12.75" customHeight="1" thickBot="1" x14ac:dyDescent="0.25">
      <c r="B48" s="34"/>
      <c r="C48" s="21">
        <v>0</v>
      </c>
      <c r="D48" s="21">
        <v>0</v>
      </c>
      <c r="E48" s="22">
        <f t="shared" si="1"/>
        <v>0</v>
      </c>
      <c r="F48" s="13"/>
      <c r="G48" s="32"/>
      <c r="H48" s="91"/>
      <c r="I48" s="202"/>
      <c r="J48" s="32">
        <v>0</v>
      </c>
      <c r="K48" s="12"/>
      <c r="L48" s="84" t="s">
        <v>213</v>
      </c>
      <c r="M48" s="126"/>
      <c r="N48" s="189">
        <v>43272</v>
      </c>
      <c r="O48" s="192">
        <v>17</v>
      </c>
      <c r="Q48" s="83"/>
      <c r="R48" s="83"/>
      <c r="S48" s="182"/>
      <c r="T48" s="81"/>
    </row>
    <row r="49" spans="2:23" ht="12.75" customHeight="1" thickBot="1" x14ac:dyDescent="0.25">
      <c r="B49" s="34"/>
      <c r="C49" s="21">
        <v>0</v>
      </c>
      <c r="D49" s="21">
        <v>0</v>
      </c>
      <c r="E49" s="22">
        <f t="shared" si="1"/>
        <v>0</v>
      </c>
      <c r="F49" s="13"/>
      <c r="G49" s="32"/>
      <c r="H49" s="91"/>
      <c r="I49" s="202"/>
      <c r="J49" s="32">
        <v>0</v>
      </c>
      <c r="K49" s="12"/>
      <c r="L49" s="29" t="s">
        <v>214</v>
      </c>
      <c r="M49" s="91">
        <v>2384</v>
      </c>
      <c r="N49" s="188">
        <v>43273</v>
      </c>
      <c r="O49" s="192">
        <v>8</v>
      </c>
      <c r="Q49" s="71"/>
      <c r="R49" s="71"/>
    </row>
    <row r="50" spans="2:23" s="5" customFormat="1" ht="12.75" customHeight="1" thickBot="1" x14ac:dyDescent="0.25">
      <c r="B50" s="178"/>
      <c r="C50" s="21">
        <v>0</v>
      </c>
      <c r="D50" s="21">
        <v>0</v>
      </c>
      <c r="E50" s="22">
        <f t="shared" si="1"/>
        <v>0</v>
      </c>
      <c r="F50" s="124"/>
      <c r="G50" s="125"/>
      <c r="H50" s="126"/>
      <c r="I50" s="201"/>
      <c r="J50" s="125">
        <v>0</v>
      </c>
      <c r="K50" s="128"/>
      <c r="L50" s="84" t="s">
        <v>217</v>
      </c>
      <c r="M50" s="84"/>
      <c r="N50" s="126" t="s">
        <v>218</v>
      </c>
      <c r="O50" s="192">
        <v>10</v>
      </c>
      <c r="Q50" s="1"/>
      <c r="R50" s="1"/>
      <c r="S50" s="1"/>
    </row>
    <row r="51" spans="2:23" s="5" customFormat="1" ht="12.75" customHeight="1" thickBot="1" x14ac:dyDescent="0.25">
      <c r="B51" s="178"/>
      <c r="C51" s="21">
        <v>0</v>
      </c>
      <c r="D51" s="21">
        <v>0</v>
      </c>
      <c r="E51" s="22">
        <f t="shared" si="1"/>
        <v>0</v>
      </c>
      <c r="F51" s="124"/>
      <c r="G51" s="125"/>
      <c r="H51" s="126"/>
      <c r="I51" s="201"/>
      <c r="J51" s="125">
        <v>0</v>
      </c>
      <c r="K51" s="128"/>
      <c r="L51" s="84" t="s">
        <v>219</v>
      </c>
      <c r="M51" s="126"/>
      <c r="N51" s="189">
        <v>43276</v>
      </c>
      <c r="O51" s="192">
        <v>1.5</v>
      </c>
      <c r="S51" s="77"/>
      <c r="T51" s="77"/>
    </row>
    <row r="52" spans="2:23" s="5" customFormat="1" ht="12.75" customHeight="1" thickBot="1" x14ac:dyDescent="0.25">
      <c r="B52" s="178"/>
      <c r="C52" s="21">
        <v>0</v>
      </c>
      <c r="D52" s="21">
        <v>0</v>
      </c>
      <c r="E52" s="22">
        <f t="shared" si="1"/>
        <v>0</v>
      </c>
      <c r="F52" s="124"/>
      <c r="G52" s="125"/>
      <c r="H52" s="126"/>
      <c r="I52" s="201"/>
      <c r="J52" s="125">
        <v>0</v>
      </c>
      <c r="K52" s="128"/>
      <c r="L52" s="371" t="s">
        <v>222</v>
      </c>
      <c r="M52" s="372"/>
      <c r="N52" s="189">
        <v>43279</v>
      </c>
      <c r="O52" s="192">
        <v>22</v>
      </c>
      <c r="T52" s="130"/>
    </row>
    <row r="53" spans="2:23" s="5" customFormat="1" ht="12.75" customHeight="1" thickBot="1" x14ac:dyDescent="0.25">
      <c r="B53" s="178"/>
      <c r="C53" s="21">
        <v>0</v>
      </c>
      <c r="D53" s="21">
        <v>0</v>
      </c>
      <c r="E53" s="22">
        <f t="shared" si="1"/>
        <v>0</v>
      </c>
      <c r="F53" s="124"/>
      <c r="G53" s="125"/>
      <c r="H53" s="126"/>
      <c r="I53" s="201"/>
      <c r="J53" s="125">
        <v>0</v>
      </c>
      <c r="K53" s="128"/>
      <c r="L53" s="235" t="s">
        <v>224</v>
      </c>
      <c r="M53" s="236"/>
      <c r="N53" s="237">
        <v>43281</v>
      </c>
      <c r="O53" s="238">
        <v>1500</v>
      </c>
      <c r="T53" s="130"/>
    </row>
    <row r="54" spans="2:23" s="5" customFormat="1" ht="12.75" customHeight="1" thickBot="1" x14ac:dyDescent="0.25">
      <c r="B54" s="178"/>
      <c r="C54" s="21">
        <v>0</v>
      </c>
      <c r="D54" s="21">
        <v>0</v>
      </c>
      <c r="E54" s="22">
        <f t="shared" si="1"/>
        <v>0</v>
      </c>
      <c r="F54" s="124"/>
      <c r="G54" s="125"/>
      <c r="H54" s="126"/>
      <c r="I54" s="201"/>
      <c r="J54" s="125">
        <v>0</v>
      </c>
      <c r="K54" s="128"/>
      <c r="L54" s="84" t="s">
        <v>225</v>
      </c>
      <c r="M54" s="185"/>
      <c r="N54" s="189">
        <v>43281</v>
      </c>
      <c r="O54" s="192">
        <v>50</v>
      </c>
      <c r="T54" s="130"/>
    </row>
    <row r="55" spans="2:23" s="5" customFormat="1" ht="12.75" customHeight="1" x14ac:dyDescent="0.2">
      <c r="B55" s="178"/>
      <c r="C55" s="21">
        <v>0</v>
      </c>
      <c r="D55" s="21">
        <v>0</v>
      </c>
      <c r="E55" s="22">
        <f t="shared" si="1"/>
        <v>0</v>
      </c>
      <c r="F55" s="124"/>
      <c r="G55" s="125"/>
      <c r="H55" s="126"/>
      <c r="I55" s="201"/>
      <c r="J55" s="125">
        <v>0</v>
      </c>
      <c r="K55" s="128"/>
      <c r="L55" s="84"/>
      <c r="M55" s="126"/>
      <c r="N55" s="189"/>
      <c r="O55" s="192">
        <v>0</v>
      </c>
      <c r="Q55" s="103"/>
      <c r="S55" s="103"/>
      <c r="T55" s="130"/>
    </row>
    <row r="56" spans="2:23" ht="12" thickBot="1" x14ac:dyDescent="0.25">
      <c r="B56" s="240" t="s">
        <v>12</v>
      </c>
      <c r="C56" s="241">
        <f>SUM(C10:C55)</f>
        <v>8037.1</v>
      </c>
      <c r="D56" s="241">
        <f>SUM(D10:D55)</f>
        <v>1049</v>
      </c>
      <c r="E56" s="242">
        <f>C56+D56</f>
        <v>9086.1</v>
      </c>
      <c r="F56" s="43"/>
      <c r="G56" s="99"/>
      <c r="H56" s="100"/>
      <c r="I56" s="243" t="s">
        <v>6</v>
      </c>
      <c r="J56" s="239">
        <f>SUM(J10:J55)</f>
        <v>5178.8599999999997</v>
      </c>
      <c r="K56" s="12"/>
      <c r="L56" s="29"/>
      <c r="M56" s="91"/>
      <c r="N56" s="244" t="s">
        <v>6</v>
      </c>
      <c r="O56" s="245">
        <f>SUM(O10:O55)</f>
        <v>4917.3</v>
      </c>
      <c r="Q56" s="123"/>
    </row>
    <row r="57" spans="2:23" x14ac:dyDescent="0.2">
      <c r="B57" s="12"/>
      <c r="C57" s="12"/>
      <c r="D57" s="12"/>
      <c r="E57" s="12"/>
      <c r="F57" s="12"/>
      <c r="G57" s="12"/>
      <c r="H57" s="93"/>
      <c r="J57" s="12"/>
      <c r="K57" s="12"/>
      <c r="Q57" s="179"/>
      <c r="R57" s="108"/>
      <c r="S57" s="109"/>
    </row>
    <row r="58" spans="2:23" x14ac:dyDescent="0.2">
      <c r="B58" s="12"/>
      <c r="C58" s="12"/>
      <c r="D58" s="120"/>
      <c r="E58" s="12"/>
      <c r="F58" s="12"/>
      <c r="G58" s="12"/>
      <c r="H58" s="93"/>
      <c r="J58" s="12"/>
      <c r="K58" s="12"/>
      <c r="M58" s="177"/>
      <c r="N58" s="177"/>
      <c r="O58" s="193"/>
      <c r="Q58" s="4"/>
      <c r="R58" s="4"/>
      <c r="S58" s="4"/>
      <c r="T58" s="5"/>
      <c r="U58" s="5"/>
      <c r="V58" s="5"/>
      <c r="W58" s="5"/>
    </row>
    <row r="59" spans="2:23" ht="12.75" x14ac:dyDescent="0.2">
      <c r="B59" s="12"/>
      <c r="C59" s="12"/>
      <c r="D59" s="145" t="s">
        <v>147</v>
      </c>
      <c r="E59" s="147">
        <f>SUM(E56)</f>
        <v>9086.1</v>
      </c>
      <c r="F59" s="12"/>
      <c r="G59" s="12"/>
      <c r="H59" s="145" t="s">
        <v>148</v>
      </c>
      <c r="I59" s="146">
        <f>J56</f>
        <v>5178.8599999999997</v>
      </c>
      <c r="J59" s="12"/>
      <c r="K59" s="12"/>
      <c r="M59" s="145" t="s">
        <v>149</v>
      </c>
      <c r="N59" s="200">
        <f>O56</f>
        <v>4917.3</v>
      </c>
      <c r="O59" s="194"/>
      <c r="Q59" s="5"/>
      <c r="R59" s="5"/>
      <c r="S59" s="5"/>
      <c r="T59" s="77"/>
      <c r="U59" s="5"/>
      <c r="V59" s="5"/>
      <c r="W59" s="5"/>
    </row>
    <row r="60" spans="2:23" s="5" customFormat="1" ht="12.75" x14ac:dyDescent="0.2">
      <c r="B60" s="128"/>
      <c r="C60" s="128"/>
      <c r="D60" s="156"/>
      <c r="E60" s="152"/>
      <c r="F60" s="128"/>
      <c r="G60" s="128"/>
      <c r="H60" s="156"/>
      <c r="I60" s="203"/>
      <c r="J60" s="128"/>
      <c r="K60" s="128"/>
      <c r="L60" s="128"/>
      <c r="M60" s="180"/>
      <c r="N60" s="186"/>
      <c r="O60" s="195"/>
      <c r="T60" s="77"/>
    </row>
    <row r="61" spans="2:23" x14ac:dyDescent="0.2">
      <c r="I61" s="120"/>
      <c r="N61" s="180"/>
      <c r="O61" s="177"/>
      <c r="Q61" s="123"/>
      <c r="R61" s="5"/>
      <c r="S61" s="5"/>
      <c r="T61" s="5"/>
      <c r="U61" s="5"/>
      <c r="V61" s="5"/>
      <c r="W61" s="5"/>
    </row>
    <row r="62" spans="2:23" x14ac:dyDescent="0.2">
      <c r="G62" s="164" t="s">
        <v>216</v>
      </c>
      <c r="H62" s="165"/>
      <c r="I62" s="204"/>
      <c r="J62" s="80"/>
      <c r="L62" s="206" t="s">
        <v>157</v>
      </c>
      <c r="M62" s="187">
        <v>1353.17</v>
      </c>
      <c r="N62" s="186"/>
      <c r="O62" s="196"/>
      <c r="R62" s="5"/>
      <c r="S62" s="5"/>
      <c r="T62" s="5"/>
      <c r="U62" s="5"/>
      <c r="V62" s="5"/>
      <c r="W62" s="5"/>
    </row>
    <row r="63" spans="2:23" x14ac:dyDescent="0.2">
      <c r="G63" s="217" t="s">
        <v>156</v>
      </c>
      <c r="H63" s="218">
        <v>3174</v>
      </c>
      <c r="I63" s="219">
        <v>43276</v>
      </c>
      <c r="J63" s="220">
        <v>449.8</v>
      </c>
      <c r="L63" s="207" t="s">
        <v>198</v>
      </c>
      <c r="M63" s="187">
        <f>E59</f>
        <v>9086.1</v>
      </c>
      <c r="N63" s="186"/>
      <c r="O63" s="180"/>
      <c r="R63" s="5"/>
      <c r="S63" s="5"/>
      <c r="T63" s="5"/>
      <c r="U63" s="5"/>
      <c r="V63" s="5"/>
      <c r="W63" s="5"/>
    </row>
    <row r="64" spans="2:23" x14ac:dyDescent="0.2">
      <c r="G64" s="222"/>
      <c r="H64" s="222"/>
      <c r="I64" s="222"/>
      <c r="J64" s="222"/>
      <c r="M64" s="187">
        <f>SUM(M62:M63)</f>
        <v>10439.27</v>
      </c>
      <c r="N64" s="186"/>
      <c r="O64" s="180"/>
      <c r="R64" s="5"/>
      <c r="S64" s="5"/>
      <c r="T64" s="5"/>
      <c r="U64" s="5"/>
      <c r="V64" s="5"/>
      <c r="W64" s="5"/>
    </row>
    <row r="65" spans="7:23" x14ac:dyDescent="0.2">
      <c r="G65" s="4"/>
      <c r="H65" s="216"/>
      <c r="I65" s="59"/>
      <c r="J65" s="221"/>
      <c r="R65" s="5"/>
      <c r="S65" s="5"/>
      <c r="T65" s="5"/>
      <c r="U65" s="5"/>
      <c r="V65" s="5"/>
      <c r="W65" s="5"/>
    </row>
    <row r="66" spans="7:23" x14ac:dyDescent="0.2">
      <c r="L66" s="205" t="s">
        <v>151</v>
      </c>
      <c r="M66" s="187">
        <f>M64-I59-N59</f>
        <v>343.11000000000058</v>
      </c>
      <c r="R66" s="5"/>
      <c r="S66" s="5"/>
      <c r="T66" s="5"/>
      <c r="U66" s="5"/>
      <c r="V66" s="5"/>
      <c r="W66" s="5"/>
    </row>
  </sheetData>
  <mergeCells count="1">
    <mergeCell ref="L52:M52"/>
  </mergeCells>
  <pageMargins left="0.11811023622047245" right="0.11811023622047245" top="0.35433070866141736" bottom="0.35433070866141736" header="0.31496062992125984" footer="0.11811023622047245"/>
  <pageSetup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F28" sqref="F28"/>
    </sheetView>
  </sheetViews>
  <sheetFormatPr baseColWidth="10" defaultRowHeight="15" x14ac:dyDescent="0.25"/>
  <cols>
    <col min="1" max="1" width="17.140625" customWidth="1"/>
  </cols>
  <sheetData>
    <row r="2" spans="1:5" x14ac:dyDescent="0.25">
      <c r="A2" t="s">
        <v>279</v>
      </c>
    </row>
    <row r="3" spans="1:5" x14ac:dyDescent="0.25">
      <c r="A3" s="272" t="s">
        <v>277</v>
      </c>
      <c r="B3" s="273" t="s">
        <v>1</v>
      </c>
      <c r="C3" s="273" t="s">
        <v>3</v>
      </c>
      <c r="D3" s="273" t="s">
        <v>136</v>
      </c>
      <c r="E3" s="273" t="s">
        <v>278</v>
      </c>
    </row>
    <row r="4" spans="1:5" x14ac:dyDescent="0.25">
      <c r="A4" s="110"/>
      <c r="B4" s="232">
        <v>43289</v>
      </c>
      <c r="C4" s="110"/>
      <c r="D4" s="110"/>
      <c r="E4" s="110"/>
    </row>
    <row r="5" spans="1:5" x14ac:dyDescent="0.25">
      <c r="A5" s="110"/>
      <c r="B5" s="110"/>
      <c r="C5" s="110"/>
      <c r="D5" s="110"/>
      <c r="E5" s="110"/>
    </row>
    <row r="6" spans="1:5" x14ac:dyDescent="0.25">
      <c r="A6" s="110"/>
      <c r="B6" s="110"/>
      <c r="C6" s="110"/>
      <c r="D6" s="110"/>
      <c r="E6" s="110"/>
    </row>
    <row r="7" spans="1:5" x14ac:dyDescent="0.25">
      <c r="A7" s="110"/>
      <c r="B7" s="110"/>
      <c r="C7" s="110"/>
      <c r="D7" s="110"/>
      <c r="E7" s="110"/>
    </row>
    <row r="8" spans="1:5" x14ac:dyDescent="0.25">
      <c r="A8" s="110"/>
      <c r="B8" s="110"/>
      <c r="C8" s="110"/>
      <c r="D8" s="110"/>
      <c r="E8" s="110"/>
    </row>
    <row r="9" spans="1:5" x14ac:dyDescent="0.25">
      <c r="A9" s="110"/>
      <c r="B9" s="110"/>
      <c r="C9" s="110"/>
      <c r="D9" s="110"/>
      <c r="E9" s="110"/>
    </row>
    <row r="10" spans="1:5" x14ac:dyDescent="0.25">
      <c r="A10" s="110"/>
      <c r="B10" s="110"/>
      <c r="C10" s="110"/>
      <c r="D10" s="110"/>
      <c r="E10" s="110"/>
    </row>
    <row r="11" spans="1:5" x14ac:dyDescent="0.25">
      <c r="A11" s="110"/>
      <c r="B11" s="110"/>
      <c r="C11" s="110"/>
      <c r="D11" s="110"/>
      <c r="E11" s="110"/>
    </row>
    <row r="12" spans="1:5" x14ac:dyDescent="0.25">
      <c r="A12" s="110"/>
      <c r="B12" s="110"/>
      <c r="C12" s="110"/>
      <c r="D12" s="110"/>
      <c r="E12" s="110"/>
    </row>
    <row r="13" spans="1:5" x14ac:dyDescent="0.25">
      <c r="A13" s="110"/>
      <c r="B13" s="110"/>
      <c r="C13" s="110"/>
      <c r="D13" s="110"/>
      <c r="E13" s="110"/>
    </row>
    <row r="14" spans="1:5" x14ac:dyDescent="0.25">
      <c r="A14" s="110"/>
      <c r="B14" s="110"/>
      <c r="C14" s="110"/>
      <c r="D14" s="110"/>
      <c r="E14" s="110"/>
    </row>
    <row r="15" spans="1:5" x14ac:dyDescent="0.25">
      <c r="A15" s="110"/>
      <c r="B15" s="110"/>
      <c r="C15" s="110"/>
      <c r="D15" s="110"/>
      <c r="E15" s="110"/>
    </row>
    <row r="16" spans="1:5" x14ac:dyDescent="0.25">
      <c r="A16" s="110"/>
      <c r="B16" s="110"/>
      <c r="C16" s="110"/>
      <c r="D16" s="110"/>
      <c r="E16" s="110"/>
    </row>
    <row r="17" spans="1:5" x14ac:dyDescent="0.25">
      <c r="A17" s="110"/>
      <c r="B17" s="110"/>
      <c r="C17" s="110"/>
      <c r="D17" s="110"/>
      <c r="E17" s="110"/>
    </row>
    <row r="18" spans="1:5" x14ac:dyDescent="0.25">
      <c r="A18" s="110"/>
      <c r="B18" s="110"/>
      <c r="C18" s="110"/>
      <c r="D18" s="110"/>
      <c r="E18" s="110"/>
    </row>
    <row r="19" spans="1:5" x14ac:dyDescent="0.25">
      <c r="A19" s="110"/>
      <c r="B19" s="110"/>
      <c r="C19" s="110"/>
      <c r="D19" s="110"/>
      <c r="E19" s="11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workbookViewId="0">
      <selection activeCell="D22" sqref="D22"/>
    </sheetView>
  </sheetViews>
  <sheetFormatPr baseColWidth="10" defaultRowHeight="15" x14ac:dyDescent="0.25"/>
  <cols>
    <col min="7" max="7" width="15.5703125" customWidth="1"/>
    <col min="11" max="11" width="9.28515625" customWidth="1"/>
    <col min="12" max="12" width="11.85546875" customWidth="1"/>
    <col min="13" max="13" width="13.140625" customWidth="1"/>
    <col min="14" max="14" width="14.5703125" customWidth="1"/>
    <col min="15" max="15" width="10.140625" customWidth="1"/>
    <col min="19" max="19" width="3.85546875" customWidth="1"/>
  </cols>
  <sheetData>
    <row r="2" spans="1:16" x14ac:dyDescent="0.25">
      <c r="A2" s="112" t="s">
        <v>110</v>
      </c>
      <c r="B2" s="112"/>
    </row>
    <row r="3" spans="1:16" x14ac:dyDescent="0.25">
      <c r="A3" s="113" t="s">
        <v>111</v>
      </c>
      <c r="B3" s="113" t="s">
        <v>112</v>
      </c>
      <c r="C3" s="113" t="s">
        <v>113</v>
      </c>
      <c r="D3" s="113" t="s">
        <v>114</v>
      </c>
      <c r="E3" s="113" t="s">
        <v>293</v>
      </c>
      <c r="F3" s="113" t="s">
        <v>294</v>
      </c>
      <c r="G3" s="113" t="s">
        <v>115</v>
      </c>
      <c r="H3" s="113" t="s">
        <v>6</v>
      </c>
      <c r="J3" s="116" t="s">
        <v>111</v>
      </c>
      <c r="K3" s="116" t="s">
        <v>117</v>
      </c>
      <c r="L3" s="116" t="s">
        <v>118</v>
      </c>
      <c r="M3" s="116" t="s">
        <v>119</v>
      </c>
      <c r="N3" s="116" t="s">
        <v>120</v>
      </c>
      <c r="O3" s="116" t="s">
        <v>6</v>
      </c>
    </row>
    <row r="4" spans="1:16" x14ac:dyDescent="0.25">
      <c r="A4" s="111" t="s">
        <v>101</v>
      </c>
      <c r="B4" s="110"/>
      <c r="C4" s="110">
        <v>63</v>
      </c>
      <c r="D4" s="110">
        <v>450</v>
      </c>
      <c r="E4" s="110">
        <v>106.5</v>
      </c>
      <c r="F4" s="110">
        <v>300</v>
      </c>
      <c r="G4" s="110">
        <v>0</v>
      </c>
      <c r="H4" s="110">
        <f>C4+D4+E4+F4</f>
        <v>919.5</v>
      </c>
      <c r="J4" s="111" t="s">
        <v>101</v>
      </c>
      <c r="K4" s="110">
        <v>3132</v>
      </c>
      <c r="L4" s="110">
        <v>655.5</v>
      </c>
      <c r="M4" s="110">
        <v>471.5</v>
      </c>
      <c r="N4" s="110">
        <v>450</v>
      </c>
      <c r="O4" s="117">
        <f>K4-L4-M4-N4</f>
        <v>1555</v>
      </c>
    </row>
    <row r="5" spans="1:16" x14ac:dyDescent="0.25">
      <c r="A5" s="111" t="s">
        <v>102</v>
      </c>
      <c r="B5" s="110">
        <v>700</v>
      </c>
      <c r="C5" s="110">
        <v>125</v>
      </c>
      <c r="D5" s="110">
        <v>4000</v>
      </c>
      <c r="E5" s="110">
        <v>213</v>
      </c>
      <c r="F5" s="110">
        <v>300</v>
      </c>
      <c r="G5" s="110">
        <v>0</v>
      </c>
      <c r="H5" s="110">
        <f>B5+C5+D5+E5+F5+G5</f>
        <v>5338</v>
      </c>
      <c r="J5" s="111" t="s">
        <v>102</v>
      </c>
      <c r="K5" s="110">
        <v>9848.7000000000007</v>
      </c>
      <c r="L5" s="110">
        <v>4419.43</v>
      </c>
      <c r="M5" s="110">
        <v>1631.1</v>
      </c>
      <c r="N5" s="110">
        <v>4000</v>
      </c>
      <c r="O5" s="276">
        <f>K5+O4-L5-M5-N5</f>
        <v>1353.17</v>
      </c>
    </row>
    <row r="6" spans="1:16" x14ac:dyDescent="0.25">
      <c r="A6" s="111" t="s">
        <v>103</v>
      </c>
      <c r="B6" s="110">
        <v>700</v>
      </c>
      <c r="C6" s="110">
        <v>137.80000000000001</v>
      </c>
      <c r="D6" s="110">
        <v>3500</v>
      </c>
      <c r="E6" s="110">
        <v>213</v>
      </c>
      <c r="F6" s="110">
        <v>300</v>
      </c>
      <c r="G6" s="110">
        <v>0</v>
      </c>
      <c r="H6" s="110">
        <f>B6+C6+D6+E6+F6+G6</f>
        <v>4850.8</v>
      </c>
      <c r="J6" s="111" t="s">
        <v>103</v>
      </c>
      <c r="K6" s="110">
        <v>9086.1</v>
      </c>
      <c r="L6" s="110">
        <v>5178.8599999999997</v>
      </c>
      <c r="M6" s="110">
        <v>1417.3</v>
      </c>
      <c r="N6" s="110">
        <v>3500</v>
      </c>
      <c r="O6" s="117">
        <f>O5+K6-L6-M6-N6</f>
        <v>343.11000000000058</v>
      </c>
    </row>
    <row r="7" spans="1:16" x14ac:dyDescent="0.25">
      <c r="A7" s="111" t="s">
        <v>104</v>
      </c>
      <c r="B7" s="110">
        <v>700</v>
      </c>
      <c r="C7" s="110">
        <v>159.25</v>
      </c>
      <c r="D7" s="110">
        <v>2500</v>
      </c>
      <c r="E7" s="274">
        <v>213</v>
      </c>
      <c r="F7" s="274">
        <v>300</v>
      </c>
      <c r="G7" s="110">
        <v>0</v>
      </c>
      <c r="H7" s="110">
        <f>B7+C7+D7+E7+F7+G7</f>
        <v>3872.25</v>
      </c>
      <c r="J7" s="111" t="s">
        <v>104</v>
      </c>
      <c r="K7" s="110">
        <v>10155.5</v>
      </c>
      <c r="L7" s="110">
        <v>3633</v>
      </c>
      <c r="M7" s="110">
        <v>3339.75</v>
      </c>
      <c r="N7" s="110">
        <v>2500</v>
      </c>
      <c r="O7" s="117">
        <f>K7+O6-L7-M7-N7</f>
        <v>1025.8600000000006</v>
      </c>
    </row>
    <row r="8" spans="1:16" x14ac:dyDescent="0.25">
      <c r="A8" s="111" t="s">
        <v>105</v>
      </c>
      <c r="B8" s="110"/>
      <c r="C8" s="110"/>
      <c r="D8" s="110"/>
      <c r="E8" s="110"/>
      <c r="F8" s="110"/>
      <c r="G8" s="110"/>
      <c r="H8" s="110"/>
      <c r="J8" s="111" t="s">
        <v>105</v>
      </c>
      <c r="K8" s="110"/>
      <c r="L8" s="110"/>
      <c r="M8" s="110">
        <v>0</v>
      </c>
      <c r="N8" s="110">
        <v>0</v>
      </c>
      <c r="O8" s="117">
        <f t="shared" ref="O8:O12" si="0">K8-L8-M8-N8</f>
        <v>0</v>
      </c>
    </row>
    <row r="9" spans="1:16" x14ac:dyDescent="0.25">
      <c r="A9" s="111" t="s">
        <v>106</v>
      </c>
      <c r="B9" s="110"/>
      <c r="C9" s="110"/>
      <c r="D9" s="110"/>
      <c r="E9" s="110"/>
      <c r="F9" s="110"/>
      <c r="G9" s="110"/>
      <c r="H9" s="110"/>
      <c r="J9" s="111" t="s">
        <v>106</v>
      </c>
      <c r="K9" s="110"/>
      <c r="L9" s="110"/>
      <c r="M9" s="110">
        <v>0</v>
      </c>
      <c r="N9" s="110">
        <v>0</v>
      </c>
      <c r="O9" s="117">
        <f t="shared" si="0"/>
        <v>0</v>
      </c>
    </row>
    <row r="10" spans="1:16" x14ac:dyDescent="0.25">
      <c r="A10" s="111" t="s">
        <v>107</v>
      </c>
      <c r="B10" s="110"/>
      <c r="C10" s="110"/>
      <c r="D10" s="110"/>
      <c r="E10" s="110"/>
      <c r="F10" s="110"/>
      <c r="G10" s="110"/>
      <c r="H10" s="110"/>
      <c r="J10" s="111" t="s">
        <v>107</v>
      </c>
      <c r="K10" s="110"/>
      <c r="L10" s="110"/>
      <c r="M10" s="110">
        <v>0</v>
      </c>
      <c r="N10" s="110">
        <v>0</v>
      </c>
      <c r="O10" s="117">
        <f t="shared" si="0"/>
        <v>0</v>
      </c>
    </row>
    <row r="11" spans="1:16" x14ac:dyDescent="0.25">
      <c r="A11" s="111" t="s">
        <v>108</v>
      </c>
      <c r="B11" s="110"/>
      <c r="C11" s="110"/>
      <c r="D11" s="110"/>
      <c r="E11" s="110"/>
      <c r="F11" s="110"/>
      <c r="G11" s="110"/>
      <c r="H11" s="110"/>
      <c r="J11" s="111" t="s">
        <v>108</v>
      </c>
      <c r="K11" s="110"/>
      <c r="L11" s="110"/>
      <c r="M11" s="110">
        <v>0</v>
      </c>
      <c r="N11" s="110">
        <v>0</v>
      </c>
      <c r="O11" s="117">
        <f t="shared" si="0"/>
        <v>0</v>
      </c>
    </row>
    <row r="12" spans="1:16" x14ac:dyDescent="0.25">
      <c r="A12" s="111" t="s">
        <v>109</v>
      </c>
      <c r="B12" s="110"/>
      <c r="C12" s="110"/>
      <c r="D12" s="110"/>
      <c r="E12" s="110"/>
      <c r="F12" s="110"/>
      <c r="G12" s="110"/>
      <c r="H12" s="110"/>
      <c r="J12" s="111" t="s">
        <v>109</v>
      </c>
      <c r="K12" s="110"/>
      <c r="L12" s="110"/>
      <c r="M12" s="110">
        <v>0</v>
      </c>
      <c r="N12" s="110">
        <v>0</v>
      </c>
      <c r="O12" s="117">
        <f t="shared" si="0"/>
        <v>0</v>
      </c>
    </row>
    <row r="13" spans="1:16" x14ac:dyDescent="0.25">
      <c r="G13" s="115" t="s">
        <v>116</v>
      </c>
      <c r="H13" s="115">
        <f>SUM(H4:H12)</f>
        <v>14980.55</v>
      </c>
      <c r="J13" s="266" t="s">
        <v>6</v>
      </c>
      <c r="K13" s="267">
        <f>SUM(K4:K12)</f>
        <v>32222.300000000003</v>
      </c>
      <c r="L13" s="266">
        <f>SUM(L4:L12)</f>
        <v>13886.79</v>
      </c>
      <c r="M13" s="114">
        <f>SUM(M4:M12)</f>
        <v>6859.65</v>
      </c>
      <c r="N13" s="114">
        <f>SUM(N4:N12)</f>
        <v>10450</v>
      </c>
      <c r="O13" s="275"/>
      <c r="P13" s="268"/>
    </row>
    <row r="19" spans="1:7" x14ac:dyDescent="0.25">
      <c r="A19" s="247" t="s">
        <v>221</v>
      </c>
    </row>
    <row r="20" spans="1:7" x14ac:dyDescent="0.25">
      <c r="A20" s="234" t="s">
        <v>1</v>
      </c>
      <c r="B20" s="234" t="s">
        <v>26</v>
      </c>
      <c r="C20" s="234" t="s">
        <v>1</v>
      </c>
      <c r="D20" s="234" t="s">
        <v>220</v>
      </c>
      <c r="E20" s="234" t="s">
        <v>1</v>
      </c>
      <c r="F20" s="234" t="s">
        <v>25</v>
      </c>
    </row>
    <row r="21" spans="1:7" x14ac:dyDescent="0.25">
      <c r="A21" s="232">
        <v>43303</v>
      </c>
      <c r="B21" s="110">
        <v>133</v>
      </c>
      <c r="C21" s="232">
        <v>43306</v>
      </c>
      <c r="D21" s="110">
        <v>117</v>
      </c>
      <c r="E21" s="232">
        <v>43307</v>
      </c>
      <c r="F21" s="110">
        <v>128</v>
      </c>
    </row>
    <row r="22" spans="1:7" x14ac:dyDescent="0.25">
      <c r="A22" s="232">
        <v>43308</v>
      </c>
      <c r="B22" s="110">
        <v>50</v>
      </c>
      <c r="C22" s="232"/>
      <c r="D22" s="110"/>
      <c r="E22" s="232"/>
      <c r="F22" s="110"/>
    </row>
    <row r="23" spans="1:7" x14ac:dyDescent="0.25">
      <c r="A23" s="232"/>
      <c r="B23" s="110"/>
      <c r="C23" s="232"/>
      <c r="D23" s="110"/>
      <c r="E23" s="110"/>
      <c r="F23" s="110"/>
    </row>
    <row r="24" spans="1:7" x14ac:dyDescent="0.25">
      <c r="A24" s="232"/>
      <c r="B24" s="110"/>
      <c r="C24" s="232"/>
      <c r="D24" s="110"/>
      <c r="E24" s="110"/>
      <c r="F24" s="110"/>
    </row>
    <row r="25" spans="1:7" x14ac:dyDescent="0.25">
      <c r="A25" s="110"/>
      <c r="B25" s="110"/>
      <c r="C25" s="232"/>
      <c r="D25" s="110"/>
      <c r="E25" s="110"/>
      <c r="F25" s="110"/>
    </row>
    <row r="26" spans="1:7" x14ac:dyDescent="0.25">
      <c r="A26" s="110"/>
      <c r="B26" s="110"/>
      <c r="C26" s="110"/>
      <c r="D26" s="110"/>
      <c r="E26" s="110"/>
      <c r="F26" s="110"/>
    </row>
    <row r="27" spans="1:7" x14ac:dyDescent="0.25">
      <c r="A27" s="110"/>
      <c r="B27" s="110"/>
      <c r="C27" s="110"/>
      <c r="D27" s="110"/>
      <c r="E27" s="110"/>
      <c r="F27" s="110"/>
    </row>
    <row r="28" spans="1:7" x14ac:dyDescent="0.25">
      <c r="A28" s="110"/>
      <c r="B28" s="110"/>
      <c r="C28" s="110"/>
      <c r="D28" s="110"/>
      <c r="E28" s="110"/>
      <c r="F28" s="110"/>
    </row>
    <row r="29" spans="1:7" x14ac:dyDescent="0.25">
      <c r="A29" s="110"/>
      <c r="B29" s="110"/>
      <c r="C29" s="110"/>
      <c r="D29" s="110"/>
      <c r="E29" s="110"/>
      <c r="F29" s="110"/>
    </row>
    <row r="30" spans="1:7" x14ac:dyDescent="0.25">
      <c r="A30" s="233" t="s">
        <v>6</v>
      </c>
      <c r="B30" s="233">
        <f>SUM(B21:B29)</f>
        <v>183</v>
      </c>
      <c r="C30" s="110"/>
      <c r="D30" s="233">
        <f>SUM(D21:D29)</f>
        <v>117</v>
      </c>
      <c r="E30" s="110"/>
      <c r="F30" s="233">
        <f>SUM(F21:F29)</f>
        <v>128</v>
      </c>
      <c r="G30">
        <f>B30+D30+F30</f>
        <v>428</v>
      </c>
    </row>
    <row r="55" spans="16:18" x14ac:dyDescent="0.25">
      <c r="P55" s="260"/>
      <c r="Q55" s="260"/>
      <c r="R55" s="26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5:W62"/>
  <sheetViews>
    <sheetView topLeftCell="A19" zoomScale="124" zoomScaleNormal="124" workbookViewId="0">
      <selection activeCell="O44" sqref="O44"/>
    </sheetView>
  </sheetViews>
  <sheetFormatPr baseColWidth="10" defaultRowHeight="11.25" x14ac:dyDescent="0.2"/>
  <cols>
    <col min="1" max="1" width="2.140625" style="1" customWidth="1"/>
    <col min="2" max="2" width="10.140625" style="1" customWidth="1"/>
    <col min="3" max="3" width="10" style="1" customWidth="1"/>
    <col min="4" max="4" width="10.5703125" style="1" customWidth="1"/>
    <col min="5" max="5" width="10.28515625" style="1" customWidth="1"/>
    <col min="6" max="6" width="1.7109375" style="1" customWidth="1"/>
    <col min="7" max="7" width="16.7109375" style="1" customWidth="1"/>
    <col min="8" max="8" width="6.5703125" style="1" customWidth="1"/>
    <col min="9" max="9" width="7.140625" style="6" customWidth="1"/>
    <col min="10" max="10" width="6.42578125" style="1" customWidth="1"/>
    <col min="11" max="11" width="1.42578125" style="1" customWidth="1"/>
    <col min="12" max="12" width="20" style="1" customWidth="1"/>
    <col min="13" max="13" width="12.42578125" style="1" customWidth="1"/>
    <col min="14" max="14" width="6.5703125" style="6" customWidth="1"/>
    <col min="15" max="15" width="7.7109375" style="1" customWidth="1"/>
    <col min="16" max="16" width="1.140625" style="1" customWidth="1"/>
    <col min="17" max="16384" width="11.42578125" style="1"/>
  </cols>
  <sheetData>
    <row r="5" spans="2:23" x14ac:dyDescent="0.2">
      <c r="R5" s="62"/>
      <c r="S5" s="62"/>
      <c r="T5" s="62"/>
      <c r="U5" s="62"/>
      <c r="V5" s="62"/>
      <c r="W5" s="62"/>
    </row>
    <row r="6" spans="2:23" x14ac:dyDescent="0.2">
      <c r="R6" s="62"/>
      <c r="S6" s="62"/>
      <c r="T6" s="62"/>
      <c r="U6" s="62"/>
      <c r="V6" s="62"/>
      <c r="W6" s="62"/>
    </row>
    <row r="7" spans="2:23" x14ac:dyDescent="0.2">
      <c r="B7" s="56">
        <v>43191</v>
      </c>
      <c r="F7" s="2"/>
      <c r="G7" s="2"/>
      <c r="H7" s="2"/>
      <c r="I7" s="48"/>
      <c r="J7" s="2"/>
      <c r="R7" s="62"/>
      <c r="S7" s="62"/>
      <c r="T7" s="62"/>
      <c r="U7" s="62"/>
      <c r="V7" s="62"/>
      <c r="W7" s="62"/>
    </row>
    <row r="8" spans="2:23" ht="12" thickBot="1" x14ac:dyDescent="0.25">
      <c r="B8" s="11" t="s">
        <v>0</v>
      </c>
      <c r="C8" s="12"/>
      <c r="D8" s="12"/>
      <c r="E8" s="12"/>
      <c r="F8" s="13"/>
      <c r="G8" s="13"/>
      <c r="H8" s="13"/>
      <c r="I8" s="48"/>
      <c r="J8" s="13"/>
      <c r="K8" s="12"/>
      <c r="L8" s="14"/>
      <c r="M8" s="12"/>
      <c r="O8" s="12"/>
      <c r="R8" s="62"/>
      <c r="S8" s="62"/>
      <c r="T8" s="62"/>
      <c r="U8" s="62"/>
      <c r="V8" s="62"/>
      <c r="W8" s="62"/>
    </row>
    <row r="9" spans="2:23" ht="9.75" customHeight="1" thickBot="1" x14ac:dyDescent="0.25">
      <c r="B9" s="15" t="s">
        <v>1</v>
      </c>
      <c r="C9" s="16" t="s">
        <v>10</v>
      </c>
      <c r="D9" s="16" t="s">
        <v>11</v>
      </c>
      <c r="E9" s="16" t="s">
        <v>2</v>
      </c>
      <c r="F9" s="13"/>
      <c r="G9" s="16" t="s">
        <v>31</v>
      </c>
      <c r="H9" s="16" t="s">
        <v>3</v>
      </c>
      <c r="I9" s="49" t="s">
        <v>1</v>
      </c>
      <c r="J9" s="16" t="s">
        <v>5</v>
      </c>
      <c r="K9" s="12"/>
      <c r="L9" s="17" t="s">
        <v>7</v>
      </c>
      <c r="M9" s="18" t="s">
        <v>3</v>
      </c>
      <c r="N9" s="7" t="s">
        <v>1</v>
      </c>
      <c r="O9" s="19" t="s">
        <v>5</v>
      </c>
      <c r="R9" s="62"/>
      <c r="S9" s="62"/>
      <c r="T9" s="62"/>
      <c r="U9" s="62"/>
      <c r="V9" s="62"/>
      <c r="W9" s="62"/>
    </row>
    <row r="10" spans="2:23" ht="12.75" customHeight="1" x14ac:dyDescent="0.2">
      <c r="B10" s="20">
        <v>43203</v>
      </c>
      <c r="C10" s="21">
        <v>226</v>
      </c>
      <c r="D10" s="21">
        <v>35</v>
      </c>
      <c r="E10" s="22">
        <f t="shared" ref="E10:E39" si="0">C:C+D:D</f>
        <v>261</v>
      </c>
      <c r="F10" s="13"/>
      <c r="G10" s="23" t="s">
        <v>4</v>
      </c>
      <c r="H10" s="24" t="s">
        <v>9</v>
      </c>
      <c r="I10" s="8">
        <v>43208</v>
      </c>
      <c r="J10" s="22">
        <v>187</v>
      </c>
      <c r="K10" s="12"/>
      <c r="L10" s="23" t="s">
        <v>14</v>
      </c>
      <c r="M10" s="24" t="s">
        <v>8</v>
      </c>
      <c r="N10" s="8">
        <v>43207</v>
      </c>
      <c r="O10" s="22">
        <v>58</v>
      </c>
      <c r="Q10" s="62"/>
      <c r="R10" s="62"/>
      <c r="S10" s="62"/>
      <c r="T10" s="62"/>
      <c r="U10" s="62"/>
      <c r="V10" s="62"/>
      <c r="W10" s="62"/>
    </row>
    <row r="11" spans="2:23" ht="12.75" customHeight="1" x14ac:dyDescent="0.2">
      <c r="B11" s="25">
        <v>43204</v>
      </c>
      <c r="C11" s="26">
        <v>71</v>
      </c>
      <c r="D11" s="26"/>
      <c r="E11" s="27">
        <f t="shared" si="0"/>
        <v>71</v>
      </c>
      <c r="F11" s="13"/>
      <c r="G11" s="28" t="s">
        <v>4</v>
      </c>
      <c r="H11" s="29" t="s">
        <v>22</v>
      </c>
      <c r="I11" s="10">
        <v>43214</v>
      </c>
      <c r="J11" s="27">
        <v>11.5</v>
      </c>
      <c r="K11" s="12"/>
      <c r="L11" s="28" t="s">
        <v>15</v>
      </c>
      <c r="M11" s="29"/>
      <c r="N11" s="10">
        <v>43207</v>
      </c>
      <c r="O11" s="27">
        <v>4</v>
      </c>
      <c r="Q11" s="62"/>
      <c r="R11" s="62"/>
      <c r="S11" s="62"/>
      <c r="T11" s="62"/>
      <c r="U11" s="62"/>
      <c r="V11" s="62"/>
      <c r="W11" s="62"/>
    </row>
    <row r="12" spans="2:23" ht="12.75" customHeight="1" x14ac:dyDescent="0.2">
      <c r="B12" s="25">
        <v>43205</v>
      </c>
      <c r="C12" s="26">
        <v>120</v>
      </c>
      <c r="D12" s="26"/>
      <c r="E12" s="27">
        <f t="shared" si="0"/>
        <v>120</v>
      </c>
      <c r="F12" s="13"/>
      <c r="G12" s="28" t="s">
        <v>32</v>
      </c>
      <c r="H12" s="29" t="s">
        <v>26</v>
      </c>
      <c r="I12" s="10">
        <v>43216</v>
      </c>
      <c r="J12" s="27">
        <v>44</v>
      </c>
      <c r="K12" s="12"/>
      <c r="L12" s="28" t="s">
        <v>16</v>
      </c>
      <c r="M12" s="29" t="s">
        <v>20</v>
      </c>
      <c r="N12" s="10">
        <v>43209</v>
      </c>
      <c r="O12" s="27">
        <v>10</v>
      </c>
      <c r="Q12" s="62"/>
      <c r="R12" s="62"/>
      <c r="S12" s="62"/>
      <c r="T12" s="62"/>
      <c r="U12" s="62"/>
      <c r="V12" s="62"/>
      <c r="W12" s="62"/>
    </row>
    <row r="13" spans="2:23" ht="12.75" customHeight="1" x14ac:dyDescent="0.2">
      <c r="B13" s="25">
        <v>43206</v>
      </c>
      <c r="C13" s="26">
        <v>17</v>
      </c>
      <c r="D13" s="26"/>
      <c r="E13" s="27">
        <f t="shared" si="0"/>
        <v>17</v>
      </c>
      <c r="F13" s="13"/>
      <c r="G13" s="28" t="s">
        <v>28</v>
      </c>
      <c r="H13" s="30">
        <v>4202</v>
      </c>
      <c r="I13" s="10">
        <v>43216</v>
      </c>
      <c r="J13" s="27">
        <v>48</v>
      </c>
      <c r="K13" s="12"/>
      <c r="L13" s="28" t="s">
        <v>17</v>
      </c>
      <c r="M13" s="29" t="s">
        <v>20</v>
      </c>
      <c r="N13" s="10">
        <v>43209</v>
      </c>
      <c r="O13" s="27">
        <v>1.5</v>
      </c>
      <c r="Q13" s="62"/>
      <c r="R13" s="62"/>
      <c r="S13" s="62"/>
      <c r="T13" s="62"/>
      <c r="U13" s="62"/>
      <c r="V13" s="62"/>
      <c r="W13" s="62"/>
    </row>
    <row r="14" spans="2:23" ht="12.75" customHeight="1" x14ac:dyDescent="0.2">
      <c r="B14" s="25">
        <v>43207</v>
      </c>
      <c r="C14" s="26">
        <v>10</v>
      </c>
      <c r="D14" s="26">
        <v>257</v>
      </c>
      <c r="E14" s="27">
        <f t="shared" si="0"/>
        <v>267</v>
      </c>
      <c r="F14" s="13"/>
      <c r="G14" s="28" t="s">
        <v>29</v>
      </c>
      <c r="H14" s="30">
        <v>2573</v>
      </c>
      <c r="I14" s="10">
        <v>43216</v>
      </c>
      <c r="J14" s="27">
        <v>365</v>
      </c>
      <c r="K14" s="12"/>
      <c r="L14" s="28" t="s">
        <v>18</v>
      </c>
      <c r="M14" s="29" t="s">
        <v>21</v>
      </c>
      <c r="N14" s="10">
        <v>43209</v>
      </c>
      <c r="O14" s="27">
        <v>7</v>
      </c>
      <c r="Q14" s="62"/>
      <c r="R14" s="62"/>
      <c r="S14" s="62"/>
      <c r="T14" s="62"/>
      <c r="U14" s="62"/>
      <c r="V14" s="62"/>
      <c r="W14" s="62"/>
    </row>
    <row r="15" spans="2:23" ht="11.25" customHeight="1" x14ac:dyDescent="0.2">
      <c r="B15" s="25">
        <v>43208</v>
      </c>
      <c r="C15" s="26">
        <v>25</v>
      </c>
      <c r="D15" s="26">
        <v>35</v>
      </c>
      <c r="E15" s="27">
        <f t="shared" si="0"/>
        <v>60</v>
      </c>
      <c r="F15" s="13"/>
      <c r="G15" s="31"/>
      <c r="H15" s="32"/>
      <c r="I15" s="50"/>
      <c r="J15" s="27"/>
      <c r="K15" s="12"/>
      <c r="L15" s="28" t="s">
        <v>38</v>
      </c>
      <c r="M15" s="29" t="s">
        <v>39</v>
      </c>
      <c r="N15" s="10">
        <v>43209</v>
      </c>
      <c r="O15" s="27">
        <v>12</v>
      </c>
      <c r="Q15" s="62"/>
      <c r="R15" s="62"/>
      <c r="S15" s="62"/>
      <c r="T15" s="62"/>
      <c r="U15" s="62"/>
      <c r="V15" s="62"/>
      <c r="W15" s="62"/>
    </row>
    <row r="16" spans="2:23" ht="12.75" customHeight="1" x14ac:dyDescent="0.2">
      <c r="B16" s="25">
        <v>43209</v>
      </c>
      <c r="C16" s="26">
        <v>181</v>
      </c>
      <c r="D16" s="26"/>
      <c r="E16" s="27">
        <f t="shared" si="0"/>
        <v>181</v>
      </c>
      <c r="F16" s="13"/>
      <c r="G16" s="31"/>
      <c r="H16" s="32"/>
      <c r="I16" s="50"/>
      <c r="J16" s="27"/>
      <c r="K16" s="12"/>
      <c r="L16" s="28" t="s">
        <v>49</v>
      </c>
      <c r="M16" s="29" t="s">
        <v>19</v>
      </c>
      <c r="N16" s="10">
        <v>43214</v>
      </c>
      <c r="O16" s="27">
        <v>34.5</v>
      </c>
      <c r="Q16" s="62"/>
      <c r="R16" s="62"/>
      <c r="S16" s="62"/>
      <c r="T16" s="62"/>
      <c r="U16" s="62"/>
      <c r="V16" s="62"/>
      <c r="W16" s="62"/>
    </row>
    <row r="17" spans="2:23" ht="12" customHeight="1" x14ac:dyDescent="0.2">
      <c r="B17" s="25">
        <v>42480</v>
      </c>
      <c r="C17" s="26">
        <v>80</v>
      </c>
      <c r="D17" s="26"/>
      <c r="E17" s="27">
        <f t="shared" si="0"/>
        <v>80</v>
      </c>
      <c r="F17" s="13"/>
      <c r="G17" s="31"/>
      <c r="H17" s="32"/>
      <c r="I17" s="50"/>
      <c r="J17" s="27"/>
      <c r="K17" s="12"/>
      <c r="L17" s="28" t="s">
        <v>23</v>
      </c>
      <c r="M17" s="29" t="s">
        <v>25</v>
      </c>
      <c r="N17" s="10">
        <v>43216</v>
      </c>
      <c r="O17" s="27">
        <v>6</v>
      </c>
      <c r="Q17" s="62"/>
      <c r="R17" s="62"/>
      <c r="S17" s="62"/>
      <c r="T17" s="62"/>
      <c r="U17" s="62"/>
      <c r="V17" s="62"/>
      <c r="W17" s="62"/>
    </row>
    <row r="18" spans="2:23" ht="12.75" customHeight="1" x14ac:dyDescent="0.2">
      <c r="B18" s="25">
        <v>43211</v>
      </c>
      <c r="C18" s="26">
        <v>145</v>
      </c>
      <c r="D18" s="26"/>
      <c r="E18" s="27">
        <f t="shared" si="0"/>
        <v>145</v>
      </c>
      <c r="F18" s="13"/>
      <c r="G18" s="31"/>
      <c r="H18" s="32"/>
      <c r="I18" s="50"/>
      <c r="J18" s="27"/>
      <c r="K18" s="12"/>
      <c r="L18" s="28" t="s">
        <v>24</v>
      </c>
      <c r="M18" s="29" t="s">
        <v>26</v>
      </c>
      <c r="N18" s="10">
        <v>43216</v>
      </c>
      <c r="O18" s="27">
        <v>10</v>
      </c>
      <c r="Q18" s="63"/>
      <c r="R18" s="63"/>
      <c r="S18" s="63"/>
      <c r="T18" s="63"/>
      <c r="U18" s="62"/>
      <c r="V18" s="62"/>
      <c r="W18" s="62"/>
    </row>
    <row r="19" spans="2:23" ht="12.75" customHeight="1" x14ac:dyDescent="0.2">
      <c r="B19" s="25">
        <v>43212</v>
      </c>
      <c r="C19" s="26">
        <v>129</v>
      </c>
      <c r="D19" s="26"/>
      <c r="E19" s="27">
        <f t="shared" si="0"/>
        <v>129</v>
      </c>
      <c r="F19" s="13"/>
      <c r="G19" s="31"/>
      <c r="H19" s="32"/>
      <c r="I19" s="50"/>
      <c r="J19" s="27"/>
      <c r="K19" s="12"/>
      <c r="L19" s="28" t="s">
        <v>27</v>
      </c>
      <c r="M19" s="29" t="s">
        <v>26</v>
      </c>
      <c r="N19" s="10">
        <v>43216</v>
      </c>
      <c r="O19" s="27">
        <v>20</v>
      </c>
      <c r="Q19" s="62"/>
      <c r="R19" s="62"/>
      <c r="S19" s="62"/>
      <c r="T19" s="62"/>
      <c r="U19" s="62"/>
      <c r="V19" s="62"/>
      <c r="W19" s="62"/>
    </row>
    <row r="20" spans="2:23" ht="12.75" customHeight="1" x14ac:dyDescent="0.2">
      <c r="B20" s="25">
        <v>43213</v>
      </c>
      <c r="C20" s="26">
        <v>50</v>
      </c>
      <c r="D20" s="26"/>
      <c r="E20" s="27">
        <f t="shared" si="0"/>
        <v>50</v>
      </c>
      <c r="F20" s="13"/>
      <c r="G20" s="31"/>
      <c r="H20" s="32"/>
      <c r="I20" s="50"/>
      <c r="J20" s="27"/>
      <c r="K20" s="12"/>
      <c r="L20" s="28" t="s">
        <v>30</v>
      </c>
      <c r="M20" s="30" t="s">
        <v>34</v>
      </c>
      <c r="N20" s="10">
        <v>43217</v>
      </c>
      <c r="O20" s="27">
        <v>38.5</v>
      </c>
      <c r="Q20" s="62"/>
      <c r="R20" s="62"/>
      <c r="S20" s="62"/>
      <c r="T20" s="62"/>
      <c r="U20" s="62"/>
      <c r="V20" s="62"/>
      <c r="W20" s="62"/>
    </row>
    <row r="21" spans="2:23" ht="12.75" customHeight="1" x14ac:dyDescent="0.2">
      <c r="B21" s="25">
        <v>43214</v>
      </c>
      <c r="C21" s="26">
        <v>30</v>
      </c>
      <c r="D21" s="26"/>
      <c r="E21" s="27">
        <f t="shared" si="0"/>
        <v>30</v>
      </c>
      <c r="F21" s="13"/>
      <c r="G21" s="31"/>
      <c r="H21" s="32"/>
      <c r="I21" s="50"/>
      <c r="J21" s="27"/>
      <c r="K21" s="12"/>
      <c r="L21" s="28" t="s">
        <v>50</v>
      </c>
      <c r="M21" s="33" t="s">
        <v>33</v>
      </c>
      <c r="N21" s="10">
        <v>43218</v>
      </c>
      <c r="O21" s="27">
        <v>260</v>
      </c>
      <c r="Q21" s="62"/>
      <c r="R21" s="62"/>
      <c r="S21" s="62"/>
      <c r="T21" s="62"/>
      <c r="U21" s="62"/>
      <c r="V21" s="62"/>
      <c r="W21" s="62"/>
    </row>
    <row r="22" spans="2:23" ht="12.75" customHeight="1" x14ac:dyDescent="0.2">
      <c r="B22" s="25">
        <v>43215</v>
      </c>
      <c r="C22" s="26">
        <v>986.8</v>
      </c>
      <c r="D22" s="26">
        <v>5</v>
      </c>
      <c r="E22" s="27">
        <f t="shared" si="0"/>
        <v>991.8</v>
      </c>
      <c r="F22" s="13"/>
      <c r="G22" s="31"/>
      <c r="H22" s="32"/>
      <c r="I22" s="50"/>
      <c r="J22" s="27"/>
      <c r="K22" s="12"/>
      <c r="L22" s="28" t="s">
        <v>36</v>
      </c>
      <c r="M22" s="29" t="s">
        <v>35</v>
      </c>
      <c r="N22" s="10">
        <v>43218</v>
      </c>
      <c r="O22" s="27">
        <v>8</v>
      </c>
      <c r="Q22" s="62"/>
      <c r="R22" s="62"/>
      <c r="S22" s="62"/>
      <c r="T22" s="62"/>
      <c r="U22" s="62"/>
      <c r="V22" s="62"/>
      <c r="W22" s="62"/>
    </row>
    <row r="23" spans="2:23" ht="12.75" customHeight="1" x14ac:dyDescent="0.2">
      <c r="B23" s="25">
        <v>43216</v>
      </c>
      <c r="C23" s="26">
        <v>144.5</v>
      </c>
      <c r="D23" s="26">
        <v>3</v>
      </c>
      <c r="E23" s="27">
        <f t="shared" si="0"/>
        <v>147.5</v>
      </c>
      <c r="F23" s="13"/>
      <c r="G23" s="31"/>
      <c r="H23" s="32"/>
      <c r="I23" s="50"/>
      <c r="J23" s="27"/>
      <c r="K23" s="12"/>
      <c r="L23" s="28" t="s">
        <v>37</v>
      </c>
      <c r="M23" s="29" t="s">
        <v>35</v>
      </c>
      <c r="N23" s="10">
        <v>43219</v>
      </c>
      <c r="O23" s="27">
        <v>2</v>
      </c>
      <c r="Q23" s="62"/>
      <c r="R23" s="62"/>
      <c r="S23" s="62"/>
      <c r="T23" s="62"/>
      <c r="U23" s="62"/>
      <c r="V23" s="62"/>
      <c r="W23" s="62"/>
    </row>
    <row r="24" spans="2:23" ht="12.75" customHeight="1" x14ac:dyDescent="0.2">
      <c r="B24" s="25">
        <v>43217</v>
      </c>
      <c r="C24" s="26">
        <v>105</v>
      </c>
      <c r="D24" s="26"/>
      <c r="E24" s="27">
        <f t="shared" si="0"/>
        <v>105</v>
      </c>
      <c r="F24" s="13"/>
      <c r="G24" s="31"/>
      <c r="H24" s="32"/>
      <c r="I24" s="50"/>
      <c r="J24" s="27"/>
      <c r="K24" s="12"/>
      <c r="L24" s="28"/>
      <c r="M24" s="29"/>
      <c r="N24" s="10"/>
      <c r="O24" s="27"/>
      <c r="Q24" s="62"/>
      <c r="R24" s="62"/>
      <c r="S24" s="62"/>
      <c r="T24" s="62"/>
      <c r="U24" s="62"/>
      <c r="V24" s="62"/>
      <c r="W24" s="62"/>
    </row>
    <row r="25" spans="2:23" ht="12.75" customHeight="1" x14ac:dyDescent="0.2">
      <c r="B25" s="25">
        <v>43218</v>
      </c>
      <c r="C25" s="26">
        <v>72</v>
      </c>
      <c r="D25" s="26">
        <v>30</v>
      </c>
      <c r="E25" s="27">
        <f t="shared" si="0"/>
        <v>102</v>
      </c>
      <c r="F25" s="13"/>
      <c r="G25" s="31"/>
      <c r="H25" s="32"/>
      <c r="I25" s="50"/>
      <c r="J25" s="27"/>
      <c r="K25" s="12"/>
      <c r="L25" s="28"/>
      <c r="M25" s="29"/>
      <c r="N25" s="9"/>
      <c r="O25" s="27"/>
      <c r="Q25" s="62"/>
      <c r="R25" s="62"/>
      <c r="S25" s="62"/>
      <c r="T25" s="62"/>
      <c r="U25" s="62"/>
      <c r="V25" s="62"/>
      <c r="W25" s="62"/>
    </row>
    <row r="26" spans="2:23" ht="12.75" customHeight="1" x14ac:dyDescent="0.2">
      <c r="B26" s="25">
        <v>43219</v>
      </c>
      <c r="C26" s="26">
        <v>197.4</v>
      </c>
      <c r="D26" s="26">
        <v>30</v>
      </c>
      <c r="E26" s="27">
        <f t="shared" si="0"/>
        <v>227.4</v>
      </c>
      <c r="F26" s="13"/>
      <c r="G26" s="31"/>
      <c r="H26" s="32"/>
      <c r="I26" s="50"/>
      <c r="J26" s="27"/>
      <c r="K26" s="12"/>
      <c r="L26" s="28"/>
      <c r="M26" s="29"/>
      <c r="N26" s="9"/>
      <c r="O26" s="27"/>
      <c r="Q26" s="62"/>
      <c r="R26" s="62"/>
      <c r="S26" s="62"/>
      <c r="T26" s="62"/>
      <c r="U26" s="62"/>
      <c r="V26" s="62"/>
      <c r="W26" s="62"/>
    </row>
    <row r="27" spans="2:23" ht="12.75" customHeight="1" x14ac:dyDescent="0.2">
      <c r="B27" s="25">
        <v>43220</v>
      </c>
      <c r="C27" s="26">
        <v>132.30000000000001</v>
      </c>
      <c r="D27" s="26">
        <v>15</v>
      </c>
      <c r="E27" s="27">
        <f t="shared" si="0"/>
        <v>147.30000000000001</v>
      </c>
      <c r="F27" s="13"/>
      <c r="G27" s="31"/>
      <c r="H27" s="32"/>
      <c r="I27" s="50"/>
      <c r="J27" s="27"/>
      <c r="K27" s="12"/>
      <c r="L27" s="28"/>
      <c r="M27" s="30"/>
      <c r="N27" s="9"/>
      <c r="O27" s="27"/>
      <c r="Q27" s="62"/>
      <c r="R27" s="62"/>
      <c r="S27" s="62"/>
      <c r="T27" s="62"/>
      <c r="U27" s="62"/>
      <c r="V27" s="62"/>
      <c r="W27" s="62"/>
    </row>
    <row r="28" spans="2:23" ht="12.75" customHeight="1" x14ac:dyDescent="0.2">
      <c r="B28" s="34"/>
      <c r="C28" s="26"/>
      <c r="D28" s="26"/>
      <c r="E28" s="27">
        <f t="shared" si="0"/>
        <v>0</v>
      </c>
      <c r="F28" s="13"/>
      <c r="G28" s="31"/>
      <c r="H28" s="32"/>
      <c r="I28" s="50"/>
      <c r="J28" s="27"/>
      <c r="K28" s="12"/>
      <c r="L28" s="28"/>
      <c r="M28" s="30"/>
      <c r="N28" s="9"/>
      <c r="O28" s="27"/>
      <c r="Q28" s="62"/>
      <c r="R28" s="64"/>
      <c r="S28" s="62"/>
      <c r="T28" s="62"/>
      <c r="U28" s="62"/>
      <c r="V28" s="62"/>
      <c r="W28" s="62"/>
    </row>
    <row r="29" spans="2:23" ht="12.75" customHeight="1" x14ac:dyDescent="0.2">
      <c r="B29" s="34"/>
      <c r="C29" s="26"/>
      <c r="D29" s="26"/>
      <c r="E29" s="27">
        <f t="shared" si="0"/>
        <v>0</v>
      </c>
      <c r="F29" s="13"/>
      <c r="G29" s="31"/>
      <c r="H29" s="32"/>
      <c r="I29" s="50"/>
      <c r="J29" s="27"/>
      <c r="K29" s="12"/>
      <c r="L29" s="28"/>
      <c r="M29" s="30"/>
      <c r="N29" s="9"/>
      <c r="O29" s="27"/>
      <c r="Q29" s="62"/>
      <c r="R29" s="64"/>
      <c r="S29" s="62"/>
      <c r="T29" s="62"/>
      <c r="U29" s="62"/>
      <c r="V29" s="62"/>
      <c r="W29" s="62"/>
    </row>
    <row r="30" spans="2:23" ht="12.75" customHeight="1" x14ac:dyDescent="0.2">
      <c r="B30" s="34"/>
      <c r="C30" s="26"/>
      <c r="D30" s="26"/>
      <c r="E30" s="27">
        <f t="shared" si="0"/>
        <v>0</v>
      </c>
      <c r="F30" s="13"/>
      <c r="G30" s="31"/>
      <c r="H30" s="32"/>
      <c r="I30" s="50"/>
      <c r="J30" s="27"/>
      <c r="K30" s="12"/>
      <c r="L30" s="28"/>
      <c r="M30" s="30"/>
      <c r="N30" s="9"/>
      <c r="O30" s="27"/>
      <c r="Q30" s="62"/>
      <c r="R30" s="62"/>
      <c r="S30" s="65"/>
      <c r="T30" s="62"/>
      <c r="U30" s="62"/>
      <c r="V30" s="62"/>
      <c r="W30" s="62"/>
    </row>
    <row r="31" spans="2:23" ht="12.75" customHeight="1" x14ac:dyDescent="0.2">
      <c r="B31" s="34"/>
      <c r="C31" s="26"/>
      <c r="D31" s="26"/>
      <c r="E31" s="27">
        <f t="shared" si="0"/>
        <v>0</v>
      </c>
      <c r="F31" s="13"/>
      <c r="G31" s="31"/>
      <c r="H31" s="32"/>
      <c r="I31" s="50"/>
      <c r="J31" s="27"/>
      <c r="K31" s="12"/>
      <c r="L31" s="28"/>
      <c r="M31" s="30"/>
      <c r="N31" s="9"/>
      <c r="O31" s="27"/>
      <c r="Q31" s="62"/>
      <c r="R31" s="62"/>
      <c r="S31" s="62"/>
      <c r="T31" s="62"/>
      <c r="U31" s="62"/>
      <c r="V31" s="62"/>
    </row>
    <row r="32" spans="2:23" ht="12.75" customHeight="1" x14ac:dyDescent="0.2">
      <c r="B32" s="34"/>
      <c r="C32" s="26"/>
      <c r="D32" s="26"/>
      <c r="E32" s="27">
        <f t="shared" si="0"/>
        <v>0</v>
      </c>
      <c r="F32" s="13"/>
      <c r="G32" s="31"/>
      <c r="H32" s="32"/>
      <c r="I32" s="50"/>
      <c r="J32" s="27"/>
      <c r="K32" s="12"/>
      <c r="L32" s="28"/>
      <c r="M32" s="30"/>
      <c r="N32" s="9"/>
      <c r="O32" s="27"/>
      <c r="Q32" s="62"/>
      <c r="R32" s="62"/>
      <c r="S32" s="62"/>
      <c r="T32" s="62"/>
      <c r="U32" s="62"/>
      <c r="V32" s="62"/>
    </row>
    <row r="33" spans="2:22" ht="12.75" customHeight="1" x14ac:dyDescent="0.2">
      <c r="B33" s="34"/>
      <c r="C33" s="26"/>
      <c r="D33" s="26"/>
      <c r="E33" s="27">
        <f t="shared" si="0"/>
        <v>0</v>
      </c>
      <c r="F33" s="13"/>
      <c r="G33" s="31"/>
      <c r="H33" s="32"/>
      <c r="I33" s="50"/>
      <c r="J33" s="27"/>
      <c r="K33" s="12"/>
      <c r="L33" s="28"/>
      <c r="M33" s="30"/>
      <c r="N33" s="9"/>
      <c r="O33" s="27"/>
      <c r="Q33" s="62"/>
      <c r="R33" s="62"/>
      <c r="S33" s="62"/>
      <c r="T33" s="62"/>
      <c r="U33" s="62"/>
      <c r="V33" s="62"/>
    </row>
    <row r="34" spans="2:22" ht="12.75" customHeight="1" x14ac:dyDescent="0.2">
      <c r="B34" s="34"/>
      <c r="C34" s="26"/>
      <c r="D34" s="26"/>
      <c r="E34" s="27">
        <f t="shared" si="0"/>
        <v>0</v>
      </c>
      <c r="F34" s="13"/>
      <c r="G34" s="31"/>
      <c r="H34" s="32"/>
      <c r="I34" s="50"/>
      <c r="J34" s="27"/>
      <c r="K34" s="12"/>
      <c r="L34" s="28"/>
      <c r="M34" s="30"/>
      <c r="N34" s="9"/>
      <c r="O34" s="27"/>
      <c r="Q34" s="62"/>
      <c r="R34" s="62"/>
      <c r="S34" s="62"/>
      <c r="T34" s="62"/>
      <c r="U34" s="62"/>
      <c r="V34" s="62"/>
    </row>
    <row r="35" spans="2:22" ht="12.75" customHeight="1" x14ac:dyDescent="0.2">
      <c r="B35" s="34"/>
      <c r="C35" s="26"/>
      <c r="D35" s="26"/>
      <c r="E35" s="27">
        <f t="shared" si="0"/>
        <v>0</v>
      </c>
      <c r="F35" s="13"/>
      <c r="G35" s="31"/>
      <c r="H35" s="32"/>
      <c r="I35" s="50"/>
      <c r="J35" s="27"/>
      <c r="K35" s="12"/>
      <c r="L35" s="28"/>
      <c r="M35" s="30"/>
      <c r="N35" s="9"/>
      <c r="O35" s="27"/>
      <c r="Q35" s="66"/>
      <c r="R35" s="67"/>
      <c r="S35" s="67"/>
      <c r="T35" s="66"/>
      <c r="U35" s="62"/>
      <c r="V35" s="62"/>
    </row>
    <row r="36" spans="2:22" ht="12.75" customHeight="1" x14ac:dyDescent="0.2">
      <c r="B36" s="34"/>
      <c r="C36" s="26"/>
      <c r="D36" s="26"/>
      <c r="E36" s="27">
        <f t="shared" si="0"/>
        <v>0</v>
      </c>
      <c r="F36" s="13"/>
      <c r="G36" s="31"/>
      <c r="H36" s="32"/>
      <c r="I36" s="50"/>
      <c r="J36" s="27"/>
      <c r="K36" s="12"/>
      <c r="L36" s="28"/>
      <c r="M36" s="30"/>
      <c r="N36" s="9"/>
      <c r="O36" s="27"/>
      <c r="Q36" s="68"/>
      <c r="R36" s="69"/>
      <c r="S36" s="69"/>
      <c r="T36" s="69"/>
      <c r="U36" s="62"/>
      <c r="V36" s="62"/>
    </row>
    <row r="37" spans="2:22" ht="12.75" customHeight="1" x14ac:dyDescent="0.2">
      <c r="B37" s="34"/>
      <c r="C37" s="26"/>
      <c r="D37" s="26"/>
      <c r="E37" s="27">
        <f t="shared" si="0"/>
        <v>0</v>
      </c>
      <c r="F37" s="13"/>
      <c r="G37" s="31"/>
      <c r="H37" s="32"/>
      <c r="I37" s="50"/>
      <c r="J37" s="27"/>
      <c r="K37" s="12"/>
      <c r="L37" s="28"/>
      <c r="M37" s="30"/>
      <c r="N37" s="9"/>
      <c r="O37" s="27"/>
      <c r="Q37" s="62"/>
      <c r="R37" s="62"/>
      <c r="S37" s="62"/>
      <c r="T37" s="62"/>
      <c r="U37" s="62"/>
      <c r="V37" s="62"/>
    </row>
    <row r="38" spans="2:22" ht="12.75" customHeight="1" x14ac:dyDescent="0.2">
      <c r="B38" s="34"/>
      <c r="C38" s="26"/>
      <c r="D38" s="26"/>
      <c r="E38" s="27">
        <f t="shared" si="0"/>
        <v>0</v>
      </c>
      <c r="F38" s="13"/>
      <c r="G38" s="31"/>
      <c r="H38" s="32"/>
      <c r="I38" s="50"/>
      <c r="J38" s="27"/>
      <c r="K38" s="12"/>
      <c r="L38" s="28"/>
      <c r="M38" s="30"/>
      <c r="N38" s="9"/>
      <c r="O38" s="27"/>
      <c r="Q38" s="62"/>
      <c r="R38" s="62"/>
      <c r="S38" s="62"/>
      <c r="T38" s="62"/>
      <c r="U38" s="62"/>
      <c r="V38" s="62"/>
    </row>
    <row r="39" spans="2:22" ht="12.75" customHeight="1" thickBot="1" x14ac:dyDescent="0.25">
      <c r="B39" s="35"/>
      <c r="C39" s="36"/>
      <c r="D39" s="36"/>
      <c r="E39" s="37">
        <f t="shared" si="0"/>
        <v>0</v>
      </c>
      <c r="F39" s="13"/>
      <c r="G39" s="38"/>
      <c r="H39" s="39"/>
      <c r="I39" s="51"/>
      <c r="J39" s="37"/>
      <c r="K39" s="12"/>
      <c r="L39" s="28"/>
      <c r="M39" s="30"/>
      <c r="N39" s="9"/>
      <c r="O39" s="27"/>
      <c r="Q39" s="62"/>
      <c r="R39" s="62"/>
      <c r="S39" s="62"/>
      <c r="T39" s="62"/>
      <c r="U39" s="62"/>
      <c r="V39" s="62"/>
    </row>
    <row r="40" spans="2:22" ht="12" thickBot="1" x14ac:dyDescent="0.25">
      <c r="B40" s="40" t="s">
        <v>12</v>
      </c>
      <c r="C40" s="41">
        <f>SUM(C10:C39)</f>
        <v>2722.0000000000005</v>
      </c>
      <c r="D40" s="41">
        <f>SUM(D10:D39)</f>
        <v>410</v>
      </c>
      <c r="E40" s="42">
        <f>SUM(E10:E39)</f>
        <v>3132.0000000000005</v>
      </c>
      <c r="F40" s="43"/>
      <c r="G40" s="44"/>
      <c r="H40" s="44"/>
      <c r="I40" s="52" t="s">
        <v>6</v>
      </c>
      <c r="J40" s="45">
        <f>SUM(J10:J39)</f>
        <v>655.5</v>
      </c>
      <c r="K40" s="12"/>
      <c r="L40" s="46"/>
      <c r="M40" s="47"/>
      <c r="N40" s="53" t="s">
        <v>6</v>
      </c>
      <c r="O40" s="54">
        <f>SUM(O10:O39)</f>
        <v>471.5</v>
      </c>
      <c r="Q40" s="62"/>
      <c r="R40" s="64"/>
      <c r="S40" s="62"/>
      <c r="T40" s="62"/>
      <c r="U40" s="62"/>
      <c r="V40" s="62"/>
    </row>
    <row r="41" spans="2:22" x14ac:dyDescent="0.2">
      <c r="B41" s="12"/>
      <c r="C41" s="12"/>
      <c r="D41" s="12"/>
      <c r="E41" s="12"/>
      <c r="F41" s="12"/>
      <c r="G41" s="12"/>
      <c r="H41" s="12"/>
      <c r="J41" s="12"/>
      <c r="K41" s="12"/>
      <c r="N41" s="1"/>
      <c r="Q41" s="62"/>
      <c r="R41" s="62"/>
      <c r="S41" s="3"/>
      <c r="T41" s="62"/>
      <c r="U41" s="62"/>
      <c r="V41" s="62"/>
    </row>
    <row r="42" spans="2:22" x14ac:dyDescent="0.2">
      <c r="B42" s="12"/>
      <c r="C42" s="12"/>
      <c r="D42" s="12"/>
      <c r="E42" s="12"/>
      <c r="F42" s="12"/>
      <c r="G42" s="12"/>
      <c r="H42" s="12"/>
      <c r="J42" s="12"/>
      <c r="K42" s="12"/>
      <c r="L42" s="55"/>
      <c r="M42" s="373" t="s">
        <v>54</v>
      </c>
      <c r="N42" s="373"/>
      <c r="O42" s="57">
        <f>E40-J40-O40</f>
        <v>2005.0000000000005</v>
      </c>
      <c r="Q42" s="62"/>
      <c r="R42" s="62"/>
      <c r="S42" s="70"/>
      <c r="T42" s="62"/>
      <c r="U42" s="62"/>
      <c r="V42" s="62"/>
    </row>
    <row r="43" spans="2:22" x14ac:dyDescent="0.2">
      <c r="B43" s="12"/>
      <c r="C43" s="12"/>
      <c r="D43" s="12"/>
      <c r="E43" s="12"/>
      <c r="F43" s="12"/>
      <c r="G43" s="12"/>
      <c r="H43" s="12"/>
      <c r="J43" s="12"/>
      <c r="K43" s="12"/>
      <c r="L43" s="12"/>
      <c r="M43" s="374" t="s">
        <v>55</v>
      </c>
      <c r="N43" s="374"/>
      <c r="O43" s="79">
        <v>450</v>
      </c>
      <c r="Q43" s="62"/>
      <c r="R43" s="62"/>
      <c r="S43" s="71"/>
      <c r="T43" s="62"/>
      <c r="U43" s="62"/>
      <c r="V43" s="62"/>
    </row>
    <row r="44" spans="2:22" x14ac:dyDescent="0.2">
      <c r="B44" s="12"/>
      <c r="C44" s="12"/>
      <c r="D44" s="12"/>
      <c r="E44" s="12"/>
      <c r="F44" s="12"/>
      <c r="G44" s="12"/>
      <c r="H44" s="12"/>
      <c r="J44" s="12"/>
      <c r="K44" s="12"/>
      <c r="L44" s="12"/>
      <c r="M44" s="374" t="s">
        <v>13</v>
      </c>
      <c r="N44" s="374"/>
      <c r="O44" s="79">
        <f>O42-O43</f>
        <v>1555.0000000000005</v>
      </c>
      <c r="Q44" s="62"/>
      <c r="R44" s="62"/>
      <c r="S44" s="72"/>
      <c r="T44" s="73"/>
      <c r="U44" s="72"/>
      <c r="V44" s="62"/>
    </row>
    <row r="45" spans="2:22" x14ac:dyDescent="0.2">
      <c r="M45" s="71"/>
      <c r="N45" s="74"/>
      <c r="O45" s="71"/>
      <c r="Q45" s="62"/>
      <c r="R45" s="62"/>
      <c r="S45" s="72"/>
      <c r="T45" s="72"/>
      <c r="U45" s="72"/>
      <c r="V45" s="62"/>
    </row>
    <row r="46" spans="2:22" x14ac:dyDescent="0.2">
      <c r="L46" s="62"/>
      <c r="M46" s="71"/>
      <c r="N46" s="74"/>
      <c r="O46" s="71"/>
      <c r="P46" s="62"/>
      <c r="Q46" s="62"/>
      <c r="R46" s="62"/>
      <c r="S46" s="72"/>
      <c r="T46" s="72"/>
      <c r="U46" s="72"/>
      <c r="V46" s="62"/>
    </row>
    <row r="47" spans="2:22" x14ac:dyDescent="0.2">
      <c r="L47" s="62"/>
      <c r="M47" s="71"/>
      <c r="N47" s="74"/>
      <c r="O47" s="71"/>
      <c r="P47" s="62"/>
      <c r="Q47" s="62"/>
      <c r="R47" s="62"/>
      <c r="S47" s="62"/>
      <c r="T47" s="62"/>
      <c r="U47" s="62"/>
      <c r="V47" s="62"/>
    </row>
    <row r="48" spans="2:22" x14ac:dyDescent="0.2">
      <c r="L48" s="62"/>
      <c r="M48" s="62"/>
      <c r="N48" s="75"/>
      <c r="O48" s="62"/>
      <c r="P48" s="62"/>
      <c r="Q48" s="62"/>
      <c r="R48" s="62"/>
      <c r="S48" s="62"/>
      <c r="T48" s="62"/>
      <c r="U48" s="62"/>
      <c r="V48" s="62"/>
    </row>
    <row r="49" spans="12:22" x14ac:dyDescent="0.2">
      <c r="L49" s="62"/>
      <c r="M49" s="62"/>
      <c r="N49" s="75"/>
      <c r="O49" s="62"/>
      <c r="P49" s="62"/>
      <c r="Q49" s="62"/>
      <c r="R49" s="62"/>
      <c r="S49" s="62"/>
      <c r="T49" s="62"/>
      <c r="U49" s="62"/>
      <c r="V49" s="62"/>
    </row>
    <row r="50" spans="12:22" x14ac:dyDescent="0.2">
      <c r="L50" s="62"/>
      <c r="M50" s="62"/>
      <c r="N50" s="75"/>
      <c r="O50" s="62"/>
      <c r="P50" s="62"/>
      <c r="Q50" s="62"/>
      <c r="R50" s="62"/>
      <c r="S50" s="62"/>
      <c r="T50" s="62"/>
      <c r="U50" s="62"/>
      <c r="V50" s="62"/>
    </row>
    <row r="51" spans="12:22" x14ac:dyDescent="0.2">
      <c r="L51" s="62"/>
      <c r="M51" s="62"/>
      <c r="N51" s="75"/>
      <c r="O51" s="62"/>
      <c r="P51" s="62"/>
      <c r="Q51" s="62"/>
      <c r="R51" s="62"/>
      <c r="S51" s="62"/>
      <c r="T51" s="62"/>
      <c r="U51" s="62"/>
      <c r="V51" s="62"/>
    </row>
    <row r="52" spans="12:22" x14ac:dyDescent="0.2">
      <c r="L52" s="62"/>
      <c r="M52" s="62"/>
      <c r="N52" s="75"/>
      <c r="O52" s="62"/>
      <c r="P52" s="62"/>
      <c r="Q52" s="62"/>
      <c r="R52" s="62"/>
      <c r="S52" s="62"/>
      <c r="T52" s="62"/>
      <c r="U52" s="62"/>
      <c r="V52" s="62"/>
    </row>
    <row r="53" spans="12:22" x14ac:dyDescent="0.2">
      <c r="L53" s="62"/>
      <c r="M53" s="62"/>
      <c r="N53" s="75"/>
      <c r="O53" s="62"/>
      <c r="P53" s="62"/>
      <c r="Q53" s="62"/>
      <c r="R53" s="62"/>
      <c r="S53" s="62"/>
      <c r="T53" s="62"/>
      <c r="U53" s="62"/>
      <c r="V53" s="62"/>
    </row>
    <row r="54" spans="12:22" x14ac:dyDescent="0.2">
      <c r="L54" s="62"/>
      <c r="M54" s="62"/>
      <c r="N54" s="75"/>
      <c r="O54" s="62"/>
      <c r="P54" s="62"/>
      <c r="Q54" s="62"/>
      <c r="R54" s="62"/>
      <c r="S54" s="62"/>
      <c r="T54" s="62"/>
      <c r="U54" s="62"/>
      <c r="V54" s="62"/>
    </row>
    <row r="55" spans="12:22" x14ac:dyDescent="0.2">
      <c r="L55" s="62"/>
      <c r="M55" s="62"/>
      <c r="N55" s="75"/>
      <c r="O55" s="62"/>
      <c r="P55" s="62"/>
      <c r="Q55" s="62"/>
    </row>
    <row r="56" spans="12:22" x14ac:dyDescent="0.2">
      <c r="L56" s="62"/>
      <c r="M56" s="62"/>
      <c r="N56" s="75"/>
      <c r="O56" s="62"/>
      <c r="P56" s="62"/>
      <c r="Q56" s="62"/>
    </row>
    <row r="57" spans="12:22" x14ac:dyDescent="0.2">
      <c r="L57" s="62"/>
      <c r="M57" s="62"/>
      <c r="N57" s="75"/>
      <c r="O57" s="62"/>
      <c r="P57" s="62"/>
      <c r="Q57" s="62"/>
    </row>
    <row r="58" spans="12:22" x14ac:dyDescent="0.2">
      <c r="L58" s="62"/>
      <c r="M58" s="62"/>
      <c r="N58" s="75"/>
      <c r="O58" s="62"/>
      <c r="P58" s="62"/>
      <c r="Q58" s="62"/>
    </row>
    <row r="59" spans="12:22" x14ac:dyDescent="0.2">
      <c r="L59" s="62"/>
      <c r="M59" s="62"/>
      <c r="N59" s="75"/>
      <c r="O59" s="62"/>
      <c r="P59" s="62"/>
      <c r="Q59" s="62"/>
    </row>
    <row r="60" spans="12:22" x14ac:dyDescent="0.2">
      <c r="L60" s="62"/>
      <c r="M60" s="62"/>
      <c r="N60" s="75"/>
      <c r="O60" s="62"/>
      <c r="P60" s="62"/>
      <c r="Q60" s="62"/>
    </row>
    <row r="61" spans="12:22" x14ac:dyDescent="0.2">
      <c r="L61" s="62"/>
      <c r="M61" s="62"/>
      <c r="N61" s="75"/>
      <c r="O61" s="62"/>
      <c r="P61" s="62"/>
      <c r="Q61" s="62"/>
    </row>
    <row r="62" spans="12:22" x14ac:dyDescent="0.2">
      <c r="L62" s="62"/>
      <c r="M62" s="62"/>
      <c r="N62" s="75"/>
      <c r="O62" s="62"/>
      <c r="P62" s="62"/>
      <c r="Q62" s="62"/>
    </row>
  </sheetData>
  <mergeCells count="3">
    <mergeCell ref="M42:N42"/>
    <mergeCell ref="M44:N44"/>
    <mergeCell ref="M43:N43"/>
  </mergeCells>
  <pageMargins left="0.11811023622047245" right="0.11811023622047245" top="0.35433070866141736" bottom="0.35433070866141736" header="0.31496062992125984" footer="0.11811023622047245"/>
  <pageSetup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T35" sqref="T35"/>
    </sheetView>
  </sheetViews>
  <sheetFormatPr baseColWidth="10" defaultRowHeight="9" x14ac:dyDescent="0.15"/>
  <cols>
    <col min="1" max="1" width="7.28515625" style="290" customWidth="1"/>
    <col min="2" max="2" width="7.42578125" style="12" customWidth="1"/>
    <col min="3" max="3" width="6.28515625" style="12" customWidth="1"/>
    <col min="4" max="4" width="7.7109375" style="12" customWidth="1"/>
    <col min="5" max="5" width="0.85546875" style="12" customWidth="1"/>
    <col min="6" max="6" width="7.28515625" style="290" customWidth="1"/>
    <col min="7" max="7" width="7.85546875" style="12" customWidth="1"/>
    <col min="8" max="8" width="7" style="12" customWidth="1"/>
    <col min="9" max="9" width="6.85546875" style="12" customWidth="1"/>
    <col min="10" max="10" width="0.7109375" style="12" customWidth="1"/>
    <col min="11" max="11" width="6" style="290" customWidth="1"/>
    <col min="12" max="12" width="8.140625" style="12" customWidth="1"/>
    <col min="13" max="13" width="8.5703125" style="12" customWidth="1"/>
    <col min="14" max="14" width="9.5703125" style="12" customWidth="1"/>
    <col min="15" max="15" width="0.5703125" style="12" customWidth="1"/>
    <col min="16" max="16" width="6" style="290" customWidth="1"/>
    <col min="17" max="17" width="6.85546875" style="12" customWidth="1"/>
    <col min="18" max="18" width="7.140625" style="12" customWidth="1"/>
    <col min="19" max="19" width="9.140625" style="12" customWidth="1"/>
    <col min="20" max="16384" width="11.42578125" style="12"/>
  </cols>
  <sheetData>
    <row r="1" spans="1:19" x14ac:dyDescent="0.15">
      <c r="A1" s="299" t="s">
        <v>228</v>
      </c>
      <c r="B1" s="300" t="s">
        <v>306</v>
      </c>
      <c r="C1" s="300" t="s">
        <v>307</v>
      </c>
      <c r="D1" s="301" t="s">
        <v>6</v>
      </c>
      <c r="E1" s="303"/>
      <c r="F1" s="299" t="s">
        <v>228</v>
      </c>
      <c r="G1" s="300" t="s">
        <v>306</v>
      </c>
      <c r="H1" s="300" t="s">
        <v>307</v>
      </c>
      <c r="I1" s="301" t="s">
        <v>6</v>
      </c>
      <c r="J1" s="303"/>
      <c r="K1" s="299" t="s">
        <v>228</v>
      </c>
      <c r="L1" s="300" t="s">
        <v>306</v>
      </c>
      <c r="M1" s="300" t="s">
        <v>307</v>
      </c>
      <c r="N1" s="301" t="s">
        <v>6</v>
      </c>
      <c r="O1" s="303"/>
      <c r="P1" s="299" t="s">
        <v>228</v>
      </c>
      <c r="Q1" s="300" t="s">
        <v>306</v>
      </c>
      <c r="R1" s="300" t="s">
        <v>307</v>
      </c>
      <c r="S1" s="301" t="s">
        <v>6</v>
      </c>
    </row>
    <row r="2" spans="1:19" ht="9.75" thickBot="1" x14ac:dyDescent="0.2">
      <c r="A2" s="295">
        <v>43203</v>
      </c>
      <c r="B2" s="296">
        <v>226</v>
      </c>
      <c r="C2" s="296">
        <v>35</v>
      </c>
      <c r="D2" s="297">
        <f t="shared" ref="D2:D19" si="0">B:B+C:C</f>
        <v>261</v>
      </c>
      <c r="F2" s="295">
        <v>43221</v>
      </c>
      <c r="G2" s="296">
        <v>223.2</v>
      </c>
      <c r="H2" s="296">
        <v>0</v>
      </c>
      <c r="I2" s="297">
        <f>G:G+H:H</f>
        <v>223.2</v>
      </c>
      <c r="K2" s="295">
        <v>43252</v>
      </c>
      <c r="L2" s="296">
        <v>796</v>
      </c>
      <c r="M2" s="296">
        <v>10</v>
      </c>
      <c r="N2" s="297">
        <f t="shared" ref="N2:N8" si="1">L:L+M:M</f>
        <v>806</v>
      </c>
      <c r="P2" s="295">
        <v>43282</v>
      </c>
      <c r="Q2" s="296">
        <v>286</v>
      </c>
      <c r="R2" s="296">
        <v>0</v>
      </c>
      <c r="S2" s="297">
        <f>Q2+R2</f>
        <v>286</v>
      </c>
    </row>
    <row r="3" spans="1:19" ht="9.75" thickBot="1" x14ac:dyDescent="0.2">
      <c r="A3" s="287">
        <v>43204</v>
      </c>
      <c r="B3" s="26">
        <v>71</v>
      </c>
      <c r="C3" s="26"/>
      <c r="D3" s="27">
        <f t="shared" si="0"/>
        <v>71</v>
      </c>
      <c r="F3" s="287">
        <v>43222</v>
      </c>
      <c r="G3" s="26">
        <v>62.3</v>
      </c>
      <c r="H3" s="26">
        <v>10</v>
      </c>
      <c r="I3" s="27">
        <f>G:G+H:H</f>
        <v>72.3</v>
      </c>
      <c r="K3" s="287">
        <v>43253</v>
      </c>
      <c r="L3" s="21">
        <v>790</v>
      </c>
      <c r="M3" s="21">
        <v>40</v>
      </c>
      <c r="N3" s="22">
        <f t="shared" si="1"/>
        <v>830</v>
      </c>
      <c r="P3" s="287">
        <v>43283</v>
      </c>
      <c r="Q3" s="21">
        <v>75</v>
      </c>
      <c r="R3" s="21">
        <v>0</v>
      </c>
      <c r="S3" s="22">
        <f t="shared" ref="S3:S25" si="2">Q3+R3</f>
        <v>75</v>
      </c>
    </row>
    <row r="4" spans="1:19" ht="9.75" thickBot="1" x14ac:dyDescent="0.2">
      <c r="A4" s="287">
        <v>43205</v>
      </c>
      <c r="B4" s="26">
        <v>120</v>
      </c>
      <c r="C4" s="26"/>
      <c r="D4" s="27">
        <f t="shared" si="0"/>
        <v>120</v>
      </c>
      <c r="F4" s="287">
        <v>43223</v>
      </c>
      <c r="G4" s="26">
        <v>737</v>
      </c>
      <c r="H4" s="26">
        <v>300</v>
      </c>
      <c r="I4" s="27">
        <f>G:G+H:H</f>
        <v>1037</v>
      </c>
      <c r="K4" s="287">
        <v>43254</v>
      </c>
      <c r="L4" s="21">
        <v>876</v>
      </c>
      <c r="M4" s="21">
        <v>0</v>
      </c>
      <c r="N4" s="22">
        <f t="shared" si="1"/>
        <v>876</v>
      </c>
      <c r="P4" s="287">
        <v>43284</v>
      </c>
      <c r="Q4" s="21">
        <v>61</v>
      </c>
      <c r="R4" s="21">
        <v>0</v>
      </c>
      <c r="S4" s="22">
        <f t="shared" si="2"/>
        <v>61</v>
      </c>
    </row>
    <row r="5" spans="1:19" ht="9.75" thickBot="1" x14ac:dyDescent="0.2">
      <c r="A5" s="287">
        <v>43206</v>
      </c>
      <c r="B5" s="26">
        <v>17</v>
      </c>
      <c r="C5" s="26"/>
      <c r="D5" s="27">
        <f t="shared" si="0"/>
        <v>17</v>
      </c>
      <c r="F5" s="287">
        <v>43224</v>
      </c>
      <c r="G5" s="26">
        <v>135</v>
      </c>
      <c r="H5" s="26">
        <v>40</v>
      </c>
      <c r="I5" s="27">
        <f>G:G+H:H</f>
        <v>175</v>
      </c>
      <c r="K5" s="287">
        <v>43255</v>
      </c>
      <c r="L5" s="21">
        <v>743</v>
      </c>
      <c r="M5" s="21">
        <v>60</v>
      </c>
      <c r="N5" s="22">
        <f t="shared" si="1"/>
        <v>803</v>
      </c>
      <c r="P5" s="287">
        <v>43285</v>
      </c>
      <c r="Q5" s="21">
        <v>25</v>
      </c>
      <c r="R5" s="21">
        <v>0</v>
      </c>
      <c r="S5" s="22">
        <f t="shared" si="2"/>
        <v>25</v>
      </c>
    </row>
    <row r="6" spans="1:19" ht="9.75" thickBot="1" x14ac:dyDescent="0.2">
      <c r="A6" s="287">
        <v>43207</v>
      </c>
      <c r="B6" s="26">
        <v>10</v>
      </c>
      <c r="C6" s="26">
        <v>257</v>
      </c>
      <c r="D6" s="27">
        <f t="shared" si="0"/>
        <v>267</v>
      </c>
      <c r="F6" s="287">
        <v>43225</v>
      </c>
      <c r="G6" s="26">
        <v>355</v>
      </c>
      <c r="H6" s="26">
        <v>85.4</v>
      </c>
      <c r="I6" s="27">
        <v>440.4</v>
      </c>
      <c r="K6" s="287">
        <v>43256</v>
      </c>
      <c r="L6" s="21">
        <v>59</v>
      </c>
      <c r="M6" s="21">
        <v>0</v>
      </c>
      <c r="N6" s="22">
        <f t="shared" si="1"/>
        <v>59</v>
      </c>
      <c r="P6" s="288">
        <v>43286</v>
      </c>
      <c r="Q6" s="228">
        <v>58.5</v>
      </c>
      <c r="R6" s="228">
        <v>0</v>
      </c>
      <c r="S6" s="22">
        <f t="shared" si="2"/>
        <v>58.5</v>
      </c>
    </row>
    <row r="7" spans="1:19" ht="9.75" thickBot="1" x14ac:dyDescent="0.2">
      <c r="A7" s="287">
        <v>43208</v>
      </c>
      <c r="B7" s="26">
        <v>25</v>
      </c>
      <c r="C7" s="26">
        <v>35</v>
      </c>
      <c r="D7" s="27">
        <f t="shared" si="0"/>
        <v>60</v>
      </c>
      <c r="F7" s="287">
        <v>43226</v>
      </c>
      <c r="G7" s="26">
        <v>103</v>
      </c>
      <c r="H7" s="26">
        <v>5</v>
      </c>
      <c r="I7" s="27">
        <f t="shared" ref="I7:I32" si="3">G:G+H:H</f>
        <v>108</v>
      </c>
      <c r="K7" s="287">
        <v>43257</v>
      </c>
      <c r="L7" s="21">
        <v>168</v>
      </c>
      <c r="M7" s="21">
        <v>15</v>
      </c>
      <c r="N7" s="22">
        <f t="shared" si="1"/>
        <v>183</v>
      </c>
      <c r="P7" s="287">
        <v>43287</v>
      </c>
      <c r="Q7" s="21">
        <v>66</v>
      </c>
      <c r="R7" s="21">
        <v>0</v>
      </c>
      <c r="S7" s="22">
        <f t="shared" si="2"/>
        <v>66</v>
      </c>
    </row>
    <row r="8" spans="1:19" ht="9.75" thickBot="1" x14ac:dyDescent="0.2">
      <c r="A8" s="287">
        <v>43209</v>
      </c>
      <c r="B8" s="26">
        <v>181</v>
      </c>
      <c r="C8" s="26"/>
      <c r="D8" s="27">
        <f t="shared" si="0"/>
        <v>181</v>
      </c>
      <c r="F8" s="287">
        <v>43227</v>
      </c>
      <c r="G8" s="26">
        <v>1945.4</v>
      </c>
      <c r="H8" s="26">
        <v>0</v>
      </c>
      <c r="I8" s="27">
        <f t="shared" si="3"/>
        <v>1945.4</v>
      </c>
      <c r="K8" s="288">
        <v>43258</v>
      </c>
      <c r="L8" s="228">
        <v>366.6</v>
      </c>
      <c r="M8" s="228">
        <v>0</v>
      </c>
      <c r="N8" s="229">
        <f t="shared" si="1"/>
        <v>366.6</v>
      </c>
      <c r="P8" s="288">
        <v>42923</v>
      </c>
      <c r="Q8" s="228">
        <v>21</v>
      </c>
      <c r="R8" s="228">
        <v>0</v>
      </c>
      <c r="S8" s="22">
        <f t="shared" si="2"/>
        <v>21</v>
      </c>
    </row>
    <row r="9" spans="1:19" ht="9.75" thickBot="1" x14ac:dyDescent="0.2">
      <c r="A9" s="287">
        <v>42480</v>
      </c>
      <c r="B9" s="26">
        <v>80</v>
      </c>
      <c r="C9" s="26"/>
      <c r="D9" s="27">
        <f t="shared" si="0"/>
        <v>80</v>
      </c>
      <c r="F9" s="287">
        <v>43228</v>
      </c>
      <c r="G9" s="26">
        <v>45</v>
      </c>
      <c r="H9" s="26">
        <v>0</v>
      </c>
      <c r="I9" s="27">
        <f t="shared" si="3"/>
        <v>45</v>
      </c>
      <c r="K9" s="287">
        <v>43259</v>
      </c>
      <c r="L9" s="21">
        <v>71</v>
      </c>
      <c r="M9" s="21">
        <v>0</v>
      </c>
      <c r="N9" s="22">
        <v>71</v>
      </c>
      <c r="P9" s="287">
        <v>43289</v>
      </c>
      <c r="Q9" s="21">
        <v>2145</v>
      </c>
      <c r="R9" s="21">
        <v>600</v>
      </c>
      <c r="S9" s="22">
        <f t="shared" si="2"/>
        <v>2745</v>
      </c>
    </row>
    <row r="10" spans="1:19" ht="9.75" thickBot="1" x14ac:dyDescent="0.2">
      <c r="A10" s="287">
        <v>43211</v>
      </c>
      <c r="B10" s="26">
        <v>145</v>
      </c>
      <c r="C10" s="26"/>
      <c r="D10" s="27">
        <f t="shared" si="0"/>
        <v>145</v>
      </c>
      <c r="F10" s="287">
        <v>43229</v>
      </c>
      <c r="G10" s="26">
        <v>64.3</v>
      </c>
      <c r="H10" s="26">
        <v>0</v>
      </c>
      <c r="I10" s="27">
        <f t="shared" si="3"/>
        <v>64.3</v>
      </c>
      <c r="K10" s="287">
        <v>43260</v>
      </c>
      <c r="L10" s="21">
        <v>420</v>
      </c>
      <c r="M10" s="21">
        <v>0</v>
      </c>
      <c r="N10" s="22">
        <f t="shared" ref="N10:N31" si="4">L:L+M:M</f>
        <v>420</v>
      </c>
      <c r="P10" s="287">
        <v>43290</v>
      </c>
      <c r="Q10" s="21">
        <v>30</v>
      </c>
      <c r="R10" s="21">
        <v>250</v>
      </c>
      <c r="S10" s="22">
        <f t="shared" si="2"/>
        <v>280</v>
      </c>
    </row>
    <row r="11" spans="1:19" ht="9.75" thickBot="1" x14ac:dyDescent="0.2">
      <c r="A11" s="287">
        <v>43212</v>
      </c>
      <c r="B11" s="26">
        <v>129</v>
      </c>
      <c r="C11" s="26"/>
      <c r="D11" s="27">
        <f t="shared" si="0"/>
        <v>129</v>
      </c>
      <c r="F11" s="287">
        <v>43230</v>
      </c>
      <c r="G11" s="26">
        <v>55</v>
      </c>
      <c r="H11" s="26">
        <v>0</v>
      </c>
      <c r="I11" s="27">
        <f t="shared" si="3"/>
        <v>55</v>
      </c>
      <c r="K11" s="287">
        <v>43261</v>
      </c>
      <c r="L11" s="21">
        <v>113</v>
      </c>
      <c r="M11" s="21">
        <v>264</v>
      </c>
      <c r="N11" s="22">
        <f t="shared" si="4"/>
        <v>377</v>
      </c>
      <c r="P11" s="287">
        <v>43291</v>
      </c>
      <c r="Q11" s="21">
        <v>48</v>
      </c>
      <c r="R11" s="21">
        <v>80</v>
      </c>
      <c r="S11" s="22">
        <f t="shared" si="2"/>
        <v>128</v>
      </c>
    </row>
    <row r="12" spans="1:19" ht="9.75" thickBot="1" x14ac:dyDescent="0.2">
      <c r="A12" s="287">
        <v>43213</v>
      </c>
      <c r="B12" s="26">
        <v>50</v>
      </c>
      <c r="C12" s="26"/>
      <c r="D12" s="27">
        <f t="shared" si="0"/>
        <v>50</v>
      </c>
      <c r="F12" s="287">
        <v>43231</v>
      </c>
      <c r="G12" s="26">
        <v>345</v>
      </c>
      <c r="H12" s="26">
        <v>0</v>
      </c>
      <c r="I12" s="27">
        <f t="shared" si="3"/>
        <v>345</v>
      </c>
      <c r="K12" s="287">
        <v>43262</v>
      </c>
      <c r="L12" s="21">
        <v>84</v>
      </c>
      <c r="M12" s="21">
        <v>0</v>
      </c>
      <c r="N12" s="22">
        <f t="shared" si="4"/>
        <v>84</v>
      </c>
      <c r="P12" s="287">
        <v>43292</v>
      </c>
      <c r="Q12" s="21">
        <v>83</v>
      </c>
      <c r="R12" s="21">
        <v>0</v>
      </c>
      <c r="S12" s="22">
        <f t="shared" si="2"/>
        <v>83</v>
      </c>
    </row>
    <row r="13" spans="1:19" ht="9.75" thickBot="1" x14ac:dyDescent="0.2">
      <c r="A13" s="287">
        <v>43214</v>
      </c>
      <c r="B13" s="26">
        <v>30</v>
      </c>
      <c r="C13" s="26"/>
      <c r="D13" s="27">
        <f t="shared" si="0"/>
        <v>30</v>
      </c>
      <c r="F13" s="287">
        <v>43232</v>
      </c>
      <c r="G13" s="26">
        <v>100</v>
      </c>
      <c r="H13" s="26">
        <v>0</v>
      </c>
      <c r="I13" s="27">
        <f t="shared" si="3"/>
        <v>100</v>
      </c>
      <c r="K13" s="289" t="s">
        <v>305</v>
      </c>
      <c r="L13" s="21">
        <v>33</v>
      </c>
      <c r="M13" s="21">
        <v>0</v>
      </c>
      <c r="N13" s="22">
        <f t="shared" si="4"/>
        <v>33</v>
      </c>
      <c r="P13" s="287">
        <v>43293</v>
      </c>
      <c r="Q13" s="21">
        <v>676</v>
      </c>
      <c r="R13" s="21">
        <v>380</v>
      </c>
      <c r="S13" s="22">
        <f t="shared" si="2"/>
        <v>1056</v>
      </c>
    </row>
    <row r="14" spans="1:19" ht="9.75" thickBot="1" x14ac:dyDescent="0.2">
      <c r="A14" s="287">
        <v>43215</v>
      </c>
      <c r="B14" s="26">
        <v>986.8</v>
      </c>
      <c r="C14" s="26">
        <v>5</v>
      </c>
      <c r="D14" s="27">
        <f t="shared" si="0"/>
        <v>991.8</v>
      </c>
      <c r="F14" s="287">
        <v>43233</v>
      </c>
      <c r="G14" s="26">
        <v>35</v>
      </c>
      <c r="H14" s="26">
        <v>0</v>
      </c>
      <c r="I14" s="27">
        <f t="shared" si="3"/>
        <v>35</v>
      </c>
      <c r="K14" s="287">
        <v>43264</v>
      </c>
      <c r="L14" s="21">
        <v>578</v>
      </c>
      <c r="M14" s="21">
        <v>0</v>
      </c>
      <c r="N14" s="22">
        <f t="shared" si="4"/>
        <v>578</v>
      </c>
      <c r="P14" s="287">
        <v>43294</v>
      </c>
      <c r="Q14" s="21">
        <v>153</v>
      </c>
      <c r="R14" s="21">
        <v>0</v>
      </c>
      <c r="S14" s="22">
        <f t="shared" si="2"/>
        <v>153</v>
      </c>
    </row>
    <row r="15" spans="1:19" ht="9.75" thickBot="1" x14ac:dyDescent="0.2">
      <c r="A15" s="287">
        <v>43216</v>
      </c>
      <c r="B15" s="26">
        <v>144.5</v>
      </c>
      <c r="C15" s="26">
        <v>3</v>
      </c>
      <c r="D15" s="27">
        <f t="shared" si="0"/>
        <v>147.5</v>
      </c>
      <c r="F15" s="287">
        <v>43234</v>
      </c>
      <c r="G15" s="26">
        <v>82.5</v>
      </c>
      <c r="H15" s="26">
        <v>0</v>
      </c>
      <c r="I15" s="27">
        <f t="shared" si="3"/>
        <v>82.5</v>
      </c>
      <c r="K15" s="287">
        <v>43265</v>
      </c>
      <c r="L15" s="21">
        <v>741</v>
      </c>
      <c r="M15" s="21">
        <v>0</v>
      </c>
      <c r="N15" s="22">
        <f t="shared" si="4"/>
        <v>741</v>
      </c>
      <c r="P15" s="287">
        <v>43295</v>
      </c>
      <c r="Q15" s="21">
        <v>945</v>
      </c>
      <c r="R15" s="21">
        <v>0</v>
      </c>
      <c r="S15" s="22">
        <f t="shared" si="2"/>
        <v>945</v>
      </c>
    </row>
    <row r="16" spans="1:19" ht="9.75" thickBot="1" x14ac:dyDescent="0.2">
      <c r="A16" s="287">
        <v>43217</v>
      </c>
      <c r="B16" s="26">
        <v>105</v>
      </c>
      <c r="C16" s="26"/>
      <c r="D16" s="27">
        <f t="shared" si="0"/>
        <v>105</v>
      </c>
      <c r="F16" s="287">
        <v>43235</v>
      </c>
      <c r="G16" s="26">
        <v>417</v>
      </c>
      <c r="H16" s="26">
        <v>25</v>
      </c>
      <c r="I16" s="27">
        <f t="shared" si="3"/>
        <v>442</v>
      </c>
      <c r="K16" s="287">
        <v>43266</v>
      </c>
      <c r="L16" s="21">
        <v>40</v>
      </c>
      <c r="M16" s="21">
        <v>0</v>
      </c>
      <c r="N16" s="22">
        <f t="shared" si="4"/>
        <v>40</v>
      </c>
      <c r="P16" s="287">
        <v>43296</v>
      </c>
      <c r="Q16" s="21">
        <v>213</v>
      </c>
      <c r="R16" s="21">
        <v>0</v>
      </c>
      <c r="S16" s="22">
        <f t="shared" si="2"/>
        <v>213</v>
      </c>
    </row>
    <row r="17" spans="1:19" ht="9.75" thickBot="1" x14ac:dyDescent="0.2">
      <c r="A17" s="287">
        <v>43218</v>
      </c>
      <c r="B17" s="26">
        <v>72</v>
      </c>
      <c r="C17" s="26">
        <v>30</v>
      </c>
      <c r="D17" s="27">
        <f t="shared" si="0"/>
        <v>102</v>
      </c>
      <c r="F17" s="287">
        <v>43236</v>
      </c>
      <c r="G17" s="26">
        <v>156</v>
      </c>
      <c r="H17" s="26">
        <v>50</v>
      </c>
      <c r="I17" s="27">
        <f t="shared" si="3"/>
        <v>206</v>
      </c>
      <c r="K17" s="287">
        <v>43267</v>
      </c>
      <c r="L17" s="21">
        <v>196</v>
      </c>
      <c r="M17" s="21">
        <v>0</v>
      </c>
      <c r="N17" s="22">
        <f t="shared" si="4"/>
        <v>196</v>
      </c>
      <c r="P17" s="287">
        <v>43297</v>
      </c>
      <c r="Q17" s="21">
        <v>1050</v>
      </c>
      <c r="R17" s="21">
        <v>243</v>
      </c>
      <c r="S17" s="22">
        <f t="shared" si="2"/>
        <v>1293</v>
      </c>
    </row>
    <row r="18" spans="1:19" ht="9.75" thickBot="1" x14ac:dyDescent="0.2">
      <c r="A18" s="287">
        <v>43219</v>
      </c>
      <c r="B18" s="26">
        <v>197.4</v>
      </c>
      <c r="C18" s="26">
        <v>30</v>
      </c>
      <c r="D18" s="27">
        <f t="shared" si="0"/>
        <v>227.4</v>
      </c>
      <c r="F18" s="287">
        <v>43237</v>
      </c>
      <c r="G18" s="26">
        <v>697</v>
      </c>
      <c r="H18" s="26">
        <v>80</v>
      </c>
      <c r="I18" s="27">
        <f t="shared" si="3"/>
        <v>777</v>
      </c>
      <c r="K18" s="287">
        <v>43268</v>
      </c>
      <c r="L18" s="21">
        <v>32</v>
      </c>
      <c r="M18" s="21">
        <v>0</v>
      </c>
      <c r="N18" s="22">
        <f t="shared" si="4"/>
        <v>32</v>
      </c>
      <c r="P18" s="287">
        <v>43298</v>
      </c>
      <c r="Q18" s="21">
        <v>29</v>
      </c>
      <c r="R18" s="21">
        <v>0</v>
      </c>
      <c r="S18" s="22">
        <f t="shared" si="2"/>
        <v>29</v>
      </c>
    </row>
    <row r="19" spans="1:19" ht="9.75" thickBot="1" x14ac:dyDescent="0.2">
      <c r="A19" s="302">
        <v>43220</v>
      </c>
      <c r="B19" s="36">
        <v>132.30000000000001</v>
      </c>
      <c r="C19" s="36">
        <v>15</v>
      </c>
      <c r="D19" s="37">
        <f t="shared" si="0"/>
        <v>147.30000000000001</v>
      </c>
      <c r="F19" s="287">
        <v>43238</v>
      </c>
      <c r="G19" s="26">
        <v>160</v>
      </c>
      <c r="H19" s="26">
        <v>40</v>
      </c>
      <c r="I19" s="27">
        <f t="shared" si="3"/>
        <v>200</v>
      </c>
      <c r="K19" s="287">
        <v>43269</v>
      </c>
      <c r="L19" s="21">
        <v>415</v>
      </c>
      <c r="M19" s="21">
        <v>0</v>
      </c>
      <c r="N19" s="22">
        <f t="shared" si="4"/>
        <v>415</v>
      </c>
      <c r="P19" s="287">
        <v>43299</v>
      </c>
      <c r="Q19" s="21">
        <v>354</v>
      </c>
      <c r="R19" s="21">
        <v>25</v>
      </c>
      <c r="S19" s="22">
        <f t="shared" si="2"/>
        <v>379</v>
      </c>
    </row>
    <row r="20" spans="1:19" ht="9.75" thickBot="1" x14ac:dyDescent="0.2">
      <c r="F20" s="287">
        <v>43239</v>
      </c>
      <c r="G20" s="26">
        <v>130.6</v>
      </c>
      <c r="H20" s="26">
        <v>200</v>
      </c>
      <c r="I20" s="27">
        <f t="shared" si="3"/>
        <v>330.6</v>
      </c>
      <c r="K20" s="287">
        <v>43270</v>
      </c>
      <c r="L20" s="21">
        <v>26</v>
      </c>
      <c r="M20" s="21">
        <v>0</v>
      </c>
      <c r="N20" s="22">
        <f t="shared" si="4"/>
        <v>26</v>
      </c>
      <c r="P20" s="291">
        <v>43300</v>
      </c>
      <c r="Q20" s="21">
        <v>637</v>
      </c>
      <c r="R20" s="21">
        <v>658</v>
      </c>
      <c r="S20" s="298">
        <f t="shared" si="2"/>
        <v>1295</v>
      </c>
    </row>
    <row r="21" spans="1:19" ht="9.75" thickBot="1" x14ac:dyDescent="0.2">
      <c r="F21" s="287">
        <v>43240</v>
      </c>
      <c r="G21" s="26">
        <v>99</v>
      </c>
      <c r="H21" s="26">
        <v>15</v>
      </c>
      <c r="I21" s="27">
        <f t="shared" si="3"/>
        <v>114</v>
      </c>
      <c r="K21" s="287">
        <v>43271</v>
      </c>
      <c r="L21" s="21">
        <v>518</v>
      </c>
      <c r="M21" s="21">
        <v>0</v>
      </c>
      <c r="N21" s="22">
        <f t="shared" si="4"/>
        <v>518</v>
      </c>
      <c r="P21" s="287">
        <v>43301</v>
      </c>
      <c r="Q21" s="21">
        <v>40</v>
      </c>
      <c r="R21" s="21">
        <v>0</v>
      </c>
      <c r="S21" s="22">
        <f t="shared" si="2"/>
        <v>40</v>
      </c>
    </row>
    <row r="22" spans="1:19" ht="9.75" thickBot="1" x14ac:dyDescent="0.2">
      <c r="F22" s="287">
        <v>43241</v>
      </c>
      <c r="G22" s="26">
        <v>77</v>
      </c>
      <c r="H22" s="26">
        <v>18</v>
      </c>
      <c r="I22" s="27">
        <f t="shared" si="3"/>
        <v>95</v>
      </c>
      <c r="K22" s="287">
        <v>43272</v>
      </c>
      <c r="L22" s="21">
        <v>79</v>
      </c>
      <c r="M22" s="21">
        <v>0</v>
      </c>
      <c r="N22" s="22">
        <f t="shared" si="4"/>
        <v>79</v>
      </c>
      <c r="P22" s="287">
        <v>43302</v>
      </c>
      <c r="Q22" s="21">
        <v>698</v>
      </c>
      <c r="R22" s="21">
        <v>20</v>
      </c>
      <c r="S22" s="22">
        <f t="shared" si="2"/>
        <v>718</v>
      </c>
    </row>
    <row r="23" spans="1:19" ht="9.75" thickBot="1" x14ac:dyDescent="0.2">
      <c r="F23" s="287">
        <v>43242</v>
      </c>
      <c r="G23" s="26">
        <v>589</v>
      </c>
      <c r="H23" s="26">
        <v>35</v>
      </c>
      <c r="I23" s="27">
        <f t="shared" si="3"/>
        <v>624</v>
      </c>
      <c r="K23" s="287">
        <v>43273</v>
      </c>
      <c r="L23" s="21">
        <v>23</v>
      </c>
      <c r="M23" s="21">
        <v>0</v>
      </c>
      <c r="N23" s="22">
        <f t="shared" si="4"/>
        <v>23</v>
      </c>
      <c r="P23" s="287">
        <v>43303</v>
      </c>
      <c r="Q23" s="21">
        <v>52</v>
      </c>
      <c r="R23" s="21">
        <v>0</v>
      </c>
      <c r="S23" s="22">
        <f t="shared" si="2"/>
        <v>52</v>
      </c>
    </row>
    <row r="24" spans="1:19" ht="9.75" thickBot="1" x14ac:dyDescent="0.2">
      <c r="F24" s="287">
        <v>43243</v>
      </c>
      <c r="G24" s="26">
        <v>1048</v>
      </c>
      <c r="H24" s="26">
        <v>20</v>
      </c>
      <c r="I24" s="27">
        <f t="shared" si="3"/>
        <v>1068</v>
      </c>
      <c r="K24" s="287">
        <v>43274</v>
      </c>
      <c r="L24" s="21">
        <v>131</v>
      </c>
      <c r="M24" s="21">
        <v>0</v>
      </c>
      <c r="N24" s="22">
        <f t="shared" si="4"/>
        <v>131</v>
      </c>
      <c r="P24" s="287">
        <v>43304</v>
      </c>
      <c r="Q24" s="21">
        <v>71</v>
      </c>
      <c r="R24" s="21">
        <v>15</v>
      </c>
      <c r="S24" s="22">
        <f t="shared" si="2"/>
        <v>86</v>
      </c>
    </row>
    <row r="25" spans="1:19" ht="9.75" thickBot="1" x14ac:dyDescent="0.2">
      <c r="F25" s="288">
        <v>43244</v>
      </c>
      <c r="G25" s="26">
        <v>58</v>
      </c>
      <c r="H25" s="26">
        <v>30</v>
      </c>
      <c r="I25" s="175">
        <f t="shared" si="3"/>
        <v>88</v>
      </c>
      <c r="K25" s="287">
        <v>43275</v>
      </c>
      <c r="L25" s="21">
        <v>215.5</v>
      </c>
      <c r="M25" s="21">
        <v>0</v>
      </c>
      <c r="N25" s="22">
        <f t="shared" si="4"/>
        <v>215.5</v>
      </c>
      <c r="P25" s="306">
        <v>43305</v>
      </c>
      <c r="Q25" s="304">
        <v>68</v>
      </c>
      <c r="R25" s="304">
        <v>0</v>
      </c>
      <c r="S25" s="305">
        <f t="shared" si="2"/>
        <v>68</v>
      </c>
    </row>
    <row r="26" spans="1:19" ht="9.75" thickBot="1" x14ac:dyDescent="0.2">
      <c r="F26" s="287">
        <v>43245</v>
      </c>
      <c r="G26" s="26">
        <v>52</v>
      </c>
      <c r="H26" s="26">
        <v>0</v>
      </c>
      <c r="I26" s="27">
        <f t="shared" si="3"/>
        <v>52</v>
      </c>
      <c r="K26" s="288">
        <v>43276</v>
      </c>
      <c r="L26" s="21">
        <v>48</v>
      </c>
      <c r="M26" s="21">
        <v>0</v>
      </c>
      <c r="N26" s="22">
        <f t="shared" si="4"/>
        <v>48</v>
      </c>
      <c r="Q26" s="286"/>
      <c r="R26" s="286"/>
      <c r="S26" s="286"/>
    </row>
    <row r="27" spans="1:19" ht="9.75" thickBot="1" x14ac:dyDescent="0.2">
      <c r="F27" s="287">
        <v>43246</v>
      </c>
      <c r="G27" s="26">
        <v>247</v>
      </c>
      <c r="H27" s="26">
        <v>10</v>
      </c>
      <c r="I27" s="27">
        <f t="shared" si="3"/>
        <v>257</v>
      </c>
      <c r="K27" s="287">
        <v>43277</v>
      </c>
      <c r="L27" s="21">
        <v>56</v>
      </c>
      <c r="M27" s="21">
        <v>0</v>
      </c>
      <c r="N27" s="22">
        <f t="shared" si="4"/>
        <v>56</v>
      </c>
    </row>
    <row r="28" spans="1:19" ht="9.75" thickBot="1" x14ac:dyDescent="0.2">
      <c r="F28" s="287">
        <v>43247</v>
      </c>
      <c r="G28" s="26">
        <v>107</v>
      </c>
      <c r="H28" s="26">
        <v>0</v>
      </c>
      <c r="I28" s="27">
        <f t="shared" si="3"/>
        <v>107</v>
      </c>
      <c r="K28" s="287">
        <v>43278</v>
      </c>
      <c r="L28" s="21">
        <v>0</v>
      </c>
      <c r="M28" s="21">
        <v>300</v>
      </c>
      <c r="N28" s="22">
        <f t="shared" si="4"/>
        <v>300</v>
      </c>
    </row>
    <row r="29" spans="1:19" ht="9.75" thickBot="1" x14ac:dyDescent="0.2">
      <c r="F29" s="287">
        <v>43248</v>
      </c>
      <c r="G29" s="26">
        <v>60</v>
      </c>
      <c r="H29" s="26">
        <v>0</v>
      </c>
      <c r="I29" s="27">
        <f t="shared" si="3"/>
        <v>60</v>
      </c>
      <c r="K29" s="287">
        <v>43279</v>
      </c>
      <c r="L29" s="21">
        <v>98</v>
      </c>
      <c r="M29" s="21">
        <v>320</v>
      </c>
      <c r="N29" s="22">
        <f t="shared" si="4"/>
        <v>418</v>
      </c>
    </row>
    <row r="30" spans="1:19" ht="9.75" thickBot="1" x14ac:dyDescent="0.2">
      <c r="F30" s="287">
        <v>43249</v>
      </c>
      <c r="G30" s="26">
        <v>0</v>
      </c>
      <c r="H30" s="26">
        <v>120</v>
      </c>
      <c r="I30" s="27">
        <f t="shared" si="3"/>
        <v>120</v>
      </c>
      <c r="K30" s="287">
        <v>43280</v>
      </c>
      <c r="L30" s="21">
        <v>163</v>
      </c>
      <c r="M30" s="21">
        <v>40</v>
      </c>
      <c r="N30" s="22">
        <f t="shared" si="4"/>
        <v>203</v>
      </c>
    </row>
    <row r="31" spans="1:19" ht="9.75" thickBot="1" x14ac:dyDescent="0.2">
      <c r="F31" s="287">
        <v>43250</v>
      </c>
      <c r="G31" s="26">
        <v>70</v>
      </c>
      <c r="H31" s="26">
        <v>0</v>
      </c>
      <c r="I31" s="27">
        <f t="shared" si="3"/>
        <v>70</v>
      </c>
      <c r="K31" s="302">
        <v>43281</v>
      </c>
      <c r="L31" s="304">
        <v>158</v>
      </c>
      <c r="M31" s="304">
        <v>0</v>
      </c>
      <c r="N31" s="305">
        <f t="shared" si="4"/>
        <v>158</v>
      </c>
    </row>
    <row r="32" spans="1:19" x14ac:dyDescent="0.15">
      <c r="F32" s="307">
        <v>43251</v>
      </c>
      <c r="G32" s="88">
        <v>510</v>
      </c>
      <c r="H32" s="88">
        <v>0</v>
      </c>
      <c r="I32" s="308">
        <f t="shared" si="3"/>
        <v>510</v>
      </c>
      <c r="L32" s="286"/>
      <c r="M32" s="286"/>
      <c r="N32" s="286"/>
      <c r="S32" s="286"/>
    </row>
    <row r="33" spans="1:19" s="292" customFormat="1" x14ac:dyDescent="0.15">
      <c r="A33" s="309"/>
      <c r="B33" s="310">
        <f>SUM(B2:B32)</f>
        <v>2722.0000000000005</v>
      </c>
      <c r="C33" s="310">
        <v>410</v>
      </c>
      <c r="D33" s="310">
        <f>SUM(B33:C33)</f>
        <v>3132.0000000000005</v>
      </c>
      <c r="E33" s="311"/>
      <c r="F33" s="312"/>
      <c r="G33" s="310">
        <f>SUM(G2:G32)</f>
        <v>8765.3000000000011</v>
      </c>
      <c r="H33" s="310">
        <f>SUM(H2:H32)</f>
        <v>1083.4000000000001</v>
      </c>
      <c r="I33" s="310">
        <f>SUM(I2:I32)</f>
        <v>9848.7000000000007</v>
      </c>
      <c r="J33" s="311"/>
      <c r="K33" s="312"/>
      <c r="L33" s="310">
        <f>SUM(L2:L32)</f>
        <v>8037.1</v>
      </c>
      <c r="M33" s="310">
        <f>SUM(M2:M32)</f>
        <v>1049</v>
      </c>
      <c r="N33" s="310">
        <f>SUM(N2:N32)</f>
        <v>9086.1</v>
      </c>
      <c r="O33" s="311"/>
      <c r="P33" s="312"/>
      <c r="Q33" s="310">
        <f>SUM(Q2:Q32)</f>
        <v>7884.5</v>
      </c>
      <c r="R33" s="310">
        <f>SUM(R2:R32)</f>
        <v>2271</v>
      </c>
      <c r="S33" s="310">
        <f>SUM(S2:S32)</f>
        <v>10155.5</v>
      </c>
    </row>
    <row r="35" spans="1:19" x14ac:dyDescent="0.15">
      <c r="A35" s="359" t="s">
        <v>308</v>
      </c>
      <c r="B35" s="360">
        <v>655.5</v>
      </c>
      <c r="F35" s="359" t="s">
        <v>308</v>
      </c>
      <c r="G35" s="360">
        <v>4419.43</v>
      </c>
      <c r="L35" s="359" t="s">
        <v>308</v>
      </c>
      <c r="M35" s="361">
        <v>5178.8599999999997</v>
      </c>
      <c r="Q35" s="359" t="s">
        <v>308</v>
      </c>
      <c r="R35" s="360">
        <v>3633</v>
      </c>
    </row>
    <row r="36" spans="1:19" x14ac:dyDescent="0.15">
      <c r="A36" s="359" t="s">
        <v>119</v>
      </c>
      <c r="B36" s="360">
        <v>921.5</v>
      </c>
      <c r="F36" s="359" t="s">
        <v>119</v>
      </c>
      <c r="G36" s="360">
        <v>5631.1</v>
      </c>
      <c r="L36" s="359" t="s">
        <v>119</v>
      </c>
      <c r="M36" s="361" t="s">
        <v>309</v>
      </c>
      <c r="Q36" s="359" t="s">
        <v>119</v>
      </c>
      <c r="R36" s="360">
        <v>5839.75</v>
      </c>
    </row>
    <row r="37" spans="1:19" x14ac:dyDescent="0.15">
      <c r="B37" s="362">
        <f>SUM(B35:B36)</f>
        <v>1577</v>
      </c>
      <c r="D37" s="286"/>
      <c r="G37" s="362">
        <f>SUM(G35:G36)</f>
        <v>10050.530000000001</v>
      </c>
      <c r="I37" s="286"/>
      <c r="M37" s="362">
        <f>SUM(M35:M36)</f>
        <v>5178.8599999999997</v>
      </c>
      <c r="R37" s="362">
        <f>SUM(R35:R36)</f>
        <v>9472.75</v>
      </c>
    </row>
    <row r="40" spans="1:19" ht="11.25" x14ac:dyDescent="0.2">
      <c r="L40" s="293" t="s">
        <v>119</v>
      </c>
      <c r="M40" s="293" t="s">
        <v>296</v>
      </c>
    </row>
    <row r="41" spans="1:19" ht="11.25" x14ac:dyDescent="0.2">
      <c r="L41" s="80" t="s">
        <v>112</v>
      </c>
      <c r="M41" s="80">
        <v>700</v>
      </c>
    </row>
    <row r="42" spans="1:19" ht="11.25" x14ac:dyDescent="0.2">
      <c r="L42" s="80" t="s">
        <v>297</v>
      </c>
      <c r="M42" s="80">
        <v>125.25</v>
      </c>
    </row>
    <row r="43" spans="1:19" ht="11.25" x14ac:dyDescent="0.2">
      <c r="L43" s="80" t="s">
        <v>298</v>
      </c>
      <c r="M43" s="80">
        <v>30</v>
      </c>
    </row>
    <row r="44" spans="1:19" ht="11.25" x14ac:dyDescent="0.2">
      <c r="L44" s="80" t="s">
        <v>293</v>
      </c>
      <c r="M44" s="254">
        <v>213</v>
      </c>
    </row>
    <row r="45" spans="1:19" ht="11.25" x14ac:dyDescent="0.2">
      <c r="L45" s="80" t="s">
        <v>294</v>
      </c>
      <c r="M45" s="254">
        <v>300</v>
      </c>
    </row>
    <row r="46" spans="1:19" ht="11.25" x14ac:dyDescent="0.2">
      <c r="L46" s="80" t="s">
        <v>114</v>
      </c>
      <c r="M46" s="80">
        <v>4000</v>
      </c>
    </row>
    <row r="47" spans="1:19" ht="11.25" x14ac:dyDescent="0.2">
      <c r="L47" s="294" t="s">
        <v>6</v>
      </c>
      <c r="M47" s="294">
        <f>SUM(M41:M46)</f>
        <v>5368.25</v>
      </c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W66"/>
  <sheetViews>
    <sheetView topLeftCell="B34" zoomScale="118" zoomScaleNormal="118" workbookViewId="0">
      <selection activeCell="G65" sqref="G65"/>
    </sheetView>
  </sheetViews>
  <sheetFormatPr baseColWidth="10" defaultRowHeight="11.25" x14ac:dyDescent="0.2"/>
  <cols>
    <col min="1" max="1" width="2.140625" style="1" customWidth="1"/>
    <col min="2" max="2" width="9.28515625" style="1" customWidth="1"/>
    <col min="3" max="3" width="10" style="1" customWidth="1"/>
    <col min="4" max="4" width="10.5703125" style="1" customWidth="1"/>
    <col min="5" max="5" width="10.28515625" style="1" customWidth="1"/>
    <col min="6" max="6" width="1.7109375" style="1" customWidth="1"/>
    <col min="7" max="7" width="17.140625" style="1" customWidth="1"/>
    <col min="8" max="8" width="9.5703125" style="94" customWidth="1"/>
    <col min="9" max="9" width="7.140625" style="6" customWidth="1"/>
    <col min="10" max="10" width="8.28515625" style="1" customWidth="1"/>
    <col min="11" max="11" width="1.42578125" style="1" customWidth="1"/>
    <col min="12" max="12" width="24.5703125" style="1" customWidth="1"/>
    <col min="13" max="13" width="15.140625" style="1" customWidth="1"/>
    <col min="14" max="14" width="8.5703125" style="6" customWidth="1"/>
    <col min="15" max="15" width="7.7109375" style="1" customWidth="1"/>
    <col min="16" max="16" width="1.140625" style="1" customWidth="1"/>
    <col min="17" max="18" width="11.42578125" style="1" customWidth="1"/>
    <col min="19" max="16384" width="11.42578125" style="1"/>
  </cols>
  <sheetData>
    <row r="7" spans="2:15" x14ac:dyDescent="0.2">
      <c r="B7" s="56">
        <v>43221</v>
      </c>
      <c r="F7" s="2"/>
      <c r="G7" s="2"/>
      <c r="H7" s="89"/>
      <c r="I7" s="48"/>
      <c r="J7" s="2"/>
    </row>
    <row r="8" spans="2:15" ht="12" thickBot="1" x14ac:dyDescent="0.25">
      <c r="B8" s="11" t="s">
        <v>0</v>
      </c>
      <c r="C8" s="12"/>
      <c r="D8" s="12"/>
      <c r="E8" s="12"/>
      <c r="F8" s="13"/>
      <c r="G8" s="13"/>
      <c r="H8" s="90"/>
      <c r="I8" s="48"/>
      <c r="J8" s="13"/>
      <c r="K8" s="12"/>
      <c r="L8" s="14"/>
      <c r="M8" s="12"/>
      <c r="O8" s="12"/>
    </row>
    <row r="9" spans="2:15" ht="9.75" customHeight="1" thickBot="1" x14ac:dyDescent="0.25">
      <c r="B9" s="15" t="s">
        <v>1</v>
      </c>
      <c r="C9" s="16" t="s">
        <v>10</v>
      </c>
      <c r="D9" s="16" t="s">
        <v>11</v>
      </c>
      <c r="E9" s="16" t="s">
        <v>2</v>
      </c>
      <c r="F9" s="13"/>
      <c r="G9" s="16" t="s">
        <v>31</v>
      </c>
      <c r="H9" s="95" t="s">
        <v>3</v>
      </c>
      <c r="I9" s="49" t="s">
        <v>1</v>
      </c>
      <c r="J9" s="16" t="s">
        <v>5</v>
      </c>
      <c r="K9" s="12"/>
      <c r="L9" s="17" t="s">
        <v>7</v>
      </c>
      <c r="M9" s="18" t="s">
        <v>3</v>
      </c>
      <c r="N9" s="7" t="s">
        <v>1</v>
      </c>
      <c r="O9" s="19" t="s">
        <v>5</v>
      </c>
    </row>
    <row r="10" spans="2:15" ht="12.75" customHeight="1" x14ac:dyDescent="0.2">
      <c r="B10" s="20">
        <v>43221</v>
      </c>
      <c r="C10" s="21">
        <v>223.2</v>
      </c>
      <c r="D10" s="21">
        <v>0</v>
      </c>
      <c r="E10" s="22">
        <f>C:C+D:D</f>
        <v>223.2</v>
      </c>
      <c r="F10" s="13"/>
      <c r="G10" s="29" t="s">
        <v>68</v>
      </c>
      <c r="H10" s="98" t="s">
        <v>69</v>
      </c>
      <c r="I10" s="10">
        <v>43231</v>
      </c>
      <c r="J10" s="32">
        <v>1250</v>
      </c>
      <c r="K10" s="12"/>
      <c r="L10" s="29" t="s">
        <v>40</v>
      </c>
      <c r="M10" s="30"/>
      <c r="N10" s="10">
        <v>43223</v>
      </c>
      <c r="O10" s="32">
        <v>10</v>
      </c>
    </row>
    <row r="11" spans="2:15" ht="12.75" customHeight="1" x14ac:dyDescent="0.2">
      <c r="B11" s="25">
        <v>43222</v>
      </c>
      <c r="C11" s="26">
        <v>62.3</v>
      </c>
      <c r="D11" s="26">
        <v>10</v>
      </c>
      <c r="E11" s="27">
        <f>C:C+D:D</f>
        <v>72.3</v>
      </c>
      <c r="F11" s="13"/>
      <c r="G11" s="9" t="s">
        <v>133</v>
      </c>
      <c r="H11" s="121">
        <v>1003046</v>
      </c>
      <c r="I11" s="10">
        <v>43234</v>
      </c>
      <c r="J11" s="80">
        <v>386</v>
      </c>
      <c r="K11" s="12"/>
      <c r="L11" s="29" t="s">
        <v>41</v>
      </c>
      <c r="M11" s="30">
        <v>7420</v>
      </c>
      <c r="N11" s="10">
        <v>43223</v>
      </c>
      <c r="O11" s="32">
        <v>43</v>
      </c>
    </row>
    <row r="12" spans="2:15" ht="12.75" customHeight="1" x14ac:dyDescent="0.2">
      <c r="B12" s="25">
        <v>43223</v>
      </c>
      <c r="C12" s="26">
        <v>737</v>
      </c>
      <c r="D12" s="26">
        <v>300</v>
      </c>
      <c r="E12" s="27">
        <f>C:C+D:D</f>
        <v>1037</v>
      </c>
      <c r="F12" s="13"/>
      <c r="G12" s="29" t="s">
        <v>86</v>
      </c>
      <c r="H12" s="91" t="s">
        <v>87</v>
      </c>
      <c r="I12" s="10">
        <v>43237</v>
      </c>
      <c r="J12" s="32">
        <v>770.31</v>
      </c>
      <c r="K12" s="12"/>
      <c r="L12" s="29" t="s">
        <v>43</v>
      </c>
      <c r="M12" s="30">
        <v>753</v>
      </c>
      <c r="N12" s="10" t="s">
        <v>42</v>
      </c>
      <c r="O12" s="32">
        <v>26.5</v>
      </c>
    </row>
    <row r="13" spans="2:15" ht="12.75" customHeight="1" x14ac:dyDescent="0.2">
      <c r="B13" s="25">
        <v>43224</v>
      </c>
      <c r="C13" s="26">
        <v>135</v>
      </c>
      <c r="D13" s="26">
        <v>40</v>
      </c>
      <c r="E13" s="27">
        <f>C:C+D:D</f>
        <v>175</v>
      </c>
      <c r="F13" s="13"/>
      <c r="G13" s="29" t="s">
        <v>88</v>
      </c>
      <c r="H13" s="91" t="s">
        <v>89</v>
      </c>
      <c r="I13" s="10">
        <v>43237</v>
      </c>
      <c r="J13" s="32">
        <v>115.5</v>
      </c>
      <c r="K13" s="12"/>
      <c r="L13" s="29" t="s">
        <v>44</v>
      </c>
      <c r="M13" s="30">
        <v>1258</v>
      </c>
      <c r="N13" s="10">
        <v>43223</v>
      </c>
      <c r="O13" s="32">
        <v>10.5</v>
      </c>
    </row>
    <row r="14" spans="2:15" ht="12.75" customHeight="1" x14ac:dyDescent="0.2">
      <c r="B14" s="25">
        <v>43225</v>
      </c>
      <c r="C14" s="26">
        <v>355</v>
      </c>
      <c r="D14" s="26">
        <v>85.4</v>
      </c>
      <c r="E14" s="27">
        <v>440.4</v>
      </c>
      <c r="F14" s="13"/>
      <c r="G14" s="29" t="s">
        <v>90</v>
      </c>
      <c r="H14" s="91">
        <v>5611</v>
      </c>
      <c r="I14" s="10">
        <v>43237</v>
      </c>
      <c r="J14" s="32">
        <v>122.4</v>
      </c>
      <c r="K14" s="12"/>
      <c r="L14" s="29" t="s">
        <v>45</v>
      </c>
      <c r="M14" s="30" t="s">
        <v>46</v>
      </c>
      <c r="N14" s="10">
        <v>43223</v>
      </c>
      <c r="O14" s="32">
        <v>18</v>
      </c>
    </row>
    <row r="15" spans="2:15" ht="11.25" customHeight="1" x14ac:dyDescent="0.2">
      <c r="B15" s="25">
        <v>43226</v>
      </c>
      <c r="C15" s="26">
        <v>103</v>
      </c>
      <c r="D15" s="26">
        <v>5</v>
      </c>
      <c r="E15" s="27">
        <f t="shared" ref="E15:E52" si="0">C:C+D:D</f>
        <v>108</v>
      </c>
      <c r="F15" s="13"/>
      <c r="G15" s="29" t="s">
        <v>91</v>
      </c>
      <c r="H15" s="91">
        <v>3701</v>
      </c>
      <c r="I15" s="10">
        <v>43237</v>
      </c>
      <c r="J15" s="32">
        <v>50.6</v>
      </c>
      <c r="K15" s="12"/>
      <c r="L15" s="29" t="s">
        <v>47</v>
      </c>
      <c r="M15" s="30" t="s">
        <v>46</v>
      </c>
      <c r="N15" s="10">
        <v>43223</v>
      </c>
      <c r="O15" s="32">
        <v>30</v>
      </c>
    </row>
    <row r="16" spans="2:15" ht="12.75" customHeight="1" x14ac:dyDescent="0.2">
      <c r="B16" s="25">
        <v>43227</v>
      </c>
      <c r="C16" s="26">
        <v>1945.4</v>
      </c>
      <c r="D16" s="26">
        <v>0</v>
      </c>
      <c r="E16" s="27">
        <f t="shared" si="0"/>
        <v>1945.4</v>
      </c>
      <c r="F16" s="13"/>
      <c r="G16" s="32" t="s">
        <v>92</v>
      </c>
      <c r="H16" s="91">
        <v>20081</v>
      </c>
      <c r="I16" s="10">
        <v>43237</v>
      </c>
      <c r="J16" s="32">
        <v>100</v>
      </c>
      <c r="K16" s="12"/>
      <c r="L16" s="29" t="s">
        <v>48</v>
      </c>
      <c r="M16" s="30" t="s">
        <v>46</v>
      </c>
      <c r="N16" s="10">
        <v>43223</v>
      </c>
      <c r="O16" s="32">
        <v>30</v>
      </c>
    </row>
    <row r="17" spans="2:21" ht="12" customHeight="1" x14ac:dyDescent="0.2">
      <c r="B17" s="25">
        <v>43228</v>
      </c>
      <c r="C17" s="26">
        <v>45</v>
      </c>
      <c r="D17" s="26">
        <v>0</v>
      </c>
      <c r="E17" s="27">
        <f t="shared" si="0"/>
        <v>45</v>
      </c>
      <c r="F17" s="13"/>
      <c r="G17" s="32" t="s">
        <v>91</v>
      </c>
      <c r="H17" s="91">
        <v>1197</v>
      </c>
      <c r="I17" s="10">
        <v>43237</v>
      </c>
      <c r="J17" s="32">
        <v>117.4</v>
      </c>
      <c r="K17" s="12"/>
      <c r="L17" s="29" t="s">
        <v>51</v>
      </c>
      <c r="M17" s="30" t="s">
        <v>52</v>
      </c>
      <c r="N17" s="10">
        <v>43224</v>
      </c>
      <c r="O17" s="32">
        <v>4</v>
      </c>
    </row>
    <row r="18" spans="2:21" ht="12.75" customHeight="1" x14ac:dyDescent="0.2">
      <c r="B18" s="25">
        <v>43229</v>
      </c>
      <c r="C18" s="26">
        <v>64.3</v>
      </c>
      <c r="D18" s="26">
        <v>0</v>
      </c>
      <c r="E18" s="27">
        <f t="shared" si="0"/>
        <v>64.3</v>
      </c>
      <c r="F18" s="13"/>
      <c r="G18" s="105" t="s">
        <v>86</v>
      </c>
      <c r="H18" s="106">
        <v>1976</v>
      </c>
      <c r="I18" s="10">
        <v>43238</v>
      </c>
      <c r="J18" s="107">
        <v>54</v>
      </c>
      <c r="K18" s="12"/>
      <c r="L18" s="29" t="s">
        <v>53</v>
      </c>
      <c r="M18" s="30" t="s">
        <v>52</v>
      </c>
      <c r="N18" s="10">
        <v>43225</v>
      </c>
      <c r="O18" s="32">
        <v>6</v>
      </c>
      <c r="Q18" s="4"/>
      <c r="R18" s="4"/>
      <c r="S18" s="4"/>
      <c r="T18" s="4"/>
    </row>
    <row r="19" spans="2:21" ht="12.75" customHeight="1" x14ac:dyDescent="0.2">
      <c r="B19" s="25">
        <v>43230</v>
      </c>
      <c r="C19" s="26">
        <v>55</v>
      </c>
      <c r="D19" s="26">
        <v>0</v>
      </c>
      <c r="E19" s="27">
        <f t="shared" si="0"/>
        <v>55</v>
      </c>
      <c r="F19" s="13"/>
      <c r="G19" s="105" t="s">
        <v>95</v>
      </c>
      <c r="H19" s="106" t="s">
        <v>97</v>
      </c>
      <c r="I19" s="10">
        <v>43238</v>
      </c>
      <c r="J19" s="107">
        <v>53.46</v>
      </c>
      <c r="K19" s="12"/>
      <c r="L19" s="118" t="s">
        <v>63</v>
      </c>
      <c r="M19" s="80"/>
      <c r="N19" s="9"/>
      <c r="O19" s="80">
        <v>0</v>
      </c>
      <c r="Q19" s="4"/>
      <c r="R19" s="4"/>
      <c r="S19" s="4"/>
      <c r="T19" s="4"/>
    </row>
    <row r="20" spans="2:21" ht="12.75" customHeight="1" x14ac:dyDescent="0.2">
      <c r="B20" s="25">
        <v>43231</v>
      </c>
      <c r="C20" s="26">
        <v>345</v>
      </c>
      <c r="D20" s="26">
        <v>0</v>
      </c>
      <c r="E20" s="27">
        <f t="shared" si="0"/>
        <v>345</v>
      </c>
      <c r="F20" s="13"/>
      <c r="G20" s="105" t="s">
        <v>95</v>
      </c>
      <c r="H20" s="106" t="s">
        <v>98</v>
      </c>
      <c r="I20" s="10">
        <v>43238</v>
      </c>
      <c r="J20" s="107">
        <v>99</v>
      </c>
      <c r="K20" s="12"/>
      <c r="L20" s="29" t="s">
        <v>56</v>
      </c>
      <c r="M20" s="30"/>
      <c r="N20" s="10">
        <v>43226</v>
      </c>
      <c r="O20" s="32">
        <v>15</v>
      </c>
    </row>
    <row r="21" spans="2:21" ht="12.75" customHeight="1" x14ac:dyDescent="0.2">
      <c r="B21" s="25">
        <v>43232</v>
      </c>
      <c r="C21" s="26">
        <v>100</v>
      </c>
      <c r="D21" s="26">
        <v>0</v>
      </c>
      <c r="E21" s="27">
        <f t="shared" si="0"/>
        <v>100</v>
      </c>
      <c r="F21" s="13"/>
      <c r="G21" s="105" t="s">
        <v>96</v>
      </c>
      <c r="H21" s="91" t="s">
        <v>99</v>
      </c>
      <c r="I21" s="10">
        <v>43238</v>
      </c>
      <c r="J21" s="32">
        <v>30</v>
      </c>
      <c r="K21" s="12"/>
      <c r="L21" s="29" t="s">
        <v>124</v>
      </c>
      <c r="M21" s="76"/>
      <c r="N21" s="10">
        <v>43226</v>
      </c>
      <c r="O21" s="32">
        <v>6</v>
      </c>
      <c r="Q21" s="62"/>
      <c r="R21" s="62"/>
      <c r="S21" s="62"/>
      <c r="T21" s="62"/>
      <c r="U21" s="62"/>
    </row>
    <row r="22" spans="2:21" ht="12.75" customHeight="1" x14ac:dyDescent="0.2">
      <c r="B22" s="25">
        <v>43233</v>
      </c>
      <c r="C22" s="26">
        <v>35</v>
      </c>
      <c r="D22" s="26">
        <v>0</v>
      </c>
      <c r="E22" s="27">
        <f t="shared" si="0"/>
        <v>35</v>
      </c>
      <c r="F22" s="13"/>
      <c r="G22" s="105" t="s">
        <v>130</v>
      </c>
      <c r="H22" s="174" t="s">
        <v>134</v>
      </c>
      <c r="I22" s="173">
        <v>43242</v>
      </c>
      <c r="J22" s="26">
        <v>549.26</v>
      </c>
      <c r="K22" s="12"/>
      <c r="L22" s="29" t="s">
        <v>57</v>
      </c>
      <c r="M22" s="30" t="s">
        <v>58</v>
      </c>
      <c r="N22" s="10">
        <v>43226</v>
      </c>
      <c r="O22" s="32">
        <v>8.5</v>
      </c>
      <c r="Q22" s="82"/>
      <c r="R22" s="62"/>
      <c r="S22" s="62"/>
      <c r="T22" s="62"/>
      <c r="U22" s="62"/>
    </row>
    <row r="23" spans="2:21" ht="12.75" customHeight="1" x14ac:dyDescent="0.2">
      <c r="B23" s="25">
        <v>43234</v>
      </c>
      <c r="C23" s="26">
        <v>82.5</v>
      </c>
      <c r="D23" s="26">
        <v>0</v>
      </c>
      <c r="E23" s="27">
        <f t="shared" si="0"/>
        <v>82.5</v>
      </c>
      <c r="F23" s="13"/>
      <c r="G23" s="137" t="s">
        <v>138</v>
      </c>
      <c r="H23" s="138">
        <v>922</v>
      </c>
      <c r="I23" s="139">
        <v>43245</v>
      </c>
      <c r="J23" s="137">
        <v>78</v>
      </c>
      <c r="K23" s="12"/>
      <c r="L23" s="29" t="s">
        <v>57</v>
      </c>
      <c r="M23" s="30">
        <v>11203</v>
      </c>
      <c r="N23" s="10">
        <v>43226</v>
      </c>
      <c r="O23" s="32">
        <v>6.8</v>
      </c>
      <c r="Q23" s="62"/>
      <c r="R23" s="62"/>
      <c r="S23" s="62"/>
      <c r="T23" s="62"/>
      <c r="U23" s="62"/>
    </row>
    <row r="24" spans="2:21" ht="12.75" customHeight="1" x14ac:dyDescent="0.2">
      <c r="B24" s="25">
        <v>43235</v>
      </c>
      <c r="C24" s="26">
        <v>417</v>
      </c>
      <c r="D24" s="26">
        <v>25</v>
      </c>
      <c r="E24" s="27">
        <f t="shared" si="0"/>
        <v>442</v>
      </c>
      <c r="F24" s="13"/>
      <c r="G24" s="32" t="s">
        <v>139</v>
      </c>
      <c r="H24" s="91">
        <v>7790</v>
      </c>
      <c r="I24" s="171" t="s">
        <v>140</v>
      </c>
      <c r="J24" s="32">
        <v>74</v>
      </c>
      <c r="K24" s="12"/>
      <c r="L24" s="29" t="s">
        <v>59</v>
      </c>
      <c r="M24" s="30">
        <v>925</v>
      </c>
      <c r="N24" s="10">
        <v>43226</v>
      </c>
      <c r="O24" s="32">
        <v>15.5</v>
      </c>
      <c r="Q24" s="62"/>
      <c r="R24" s="62"/>
      <c r="S24" s="62"/>
      <c r="T24" s="62"/>
      <c r="U24" s="62"/>
    </row>
    <row r="25" spans="2:21" ht="12.75" customHeight="1" x14ac:dyDescent="0.2">
      <c r="B25" s="25">
        <v>43236</v>
      </c>
      <c r="C25" s="26">
        <v>156</v>
      </c>
      <c r="D25" s="26">
        <v>50</v>
      </c>
      <c r="E25" s="27">
        <f t="shared" si="0"/>
        <v>206</v>
      </c>
      <c r="F25" s="13"/>
      <c r="G25" s="32" t="s">
        <v>142</v>
      </c>
      <c r="H25" s="91" t="s">
        <v>61</v>
      </c>
      <c r="I25" s="10">
        <v>43245</v>
      </c>
      <c r="J25" s="32">
        <v>120</v>
      </c>
      <c r="K25" s="12"/>
      <c r="L25" s="29" t="s">
        <v>60</v>
      </c>
      <c r="M25" s="30" t="s">
        <v>61</v>
      </c>
      <c r="N25" s="10">
        <v>43227</v>
      </c>
      <c r="O25" s="32">
        <v>5</v>
      </c>
      <c r="Q25" s="62"/>
      <c r="R25" s="62"/>
      <c r="S25" s="62"/>
      <c r="T25" s="78"/>
      <c r="U25" s="62"/>
    </row>
    <row r="26" spans="2:21" ht="12.75" customHeight="1" x14ac:dyDescent="0.2">
      <c r="B26" s="25">
        <v>43237</v>
      </c>
      <c r="C26" s="26">
        <v>697</v>
      </c>
      <c r="D26" s="26">
        <v>80</v>
      </c>
      <c r="E26" s="27">
        <f t="shared" si="0"/>
        <v>777</v>
      </c>
      <c r="F26" s="13"/>
      <c r="G26" s="32" t="s">
        <v>144</v>
      </c>
      <c r="H26" s="91">
        <v>1000931</v>
      </c>
      <c r="I26" s="10">
        <v>43249</v>
      </c>
      <c r="J26" s="32">
        <v>449.5</v>
      </c>
      <c r="K26" s="12"/>
      <c r="L26" s="29" t="s">
        <v>62</v>
      </c>
      <c r="M26" s="30"/>
      <c r="N26" s="10">
        <v>43226</v>
      </c>
      <c r="O26" s="32">
        <v>26</v>
      </c>
      <c r="Q26" s="62"/>
      <c r="R26" s="62"/>
      <c r="S26" s="62"/>
      <c r="T26" s="62"/>
      <c r="U26" s="62"/>
    </row>
    <row r="27" spans="2:21" ht="12.75" customHeight="1" x14ac:dyDescent="0.2">
      <c r="B27" s="25">
        <v>43238</v>
      </c>
      <c r="C27" s="26">
        <v>160</v>
      </c>
      <c r="D27" s="26">
        <v>40</v>
      </c>
      <c r="E27" s="27">
        <f t="shared" si="0"/>
        <v>200</v>
      </c>
      <c r="F27" s="13"/>
      <c r="G27" s="167" t="s">
        <v>156</v>
      </c>
      <c r="H27" s="168">
        <v>1003093</v>
      </c>
      <c r="I27" s="169">
        <v>43251</v>
      </c>
      <c r="J27" s="167">
        <v>0</v>
      </c>
      <c r="K27" s="12"/>
      <c r="L27" s="118" t="s">
        <v>64</v>
      </c>
      <c r="M27" s="30" t="s">
        <v>65</v>
      </c>
      <c r="N27" s="10">
        <v>43227</v>
      </c>
      <c r="O27" s="32">
        <v>5</v>
      </c>
      <c r="S27" s="62"/>
      <c r="T27" s="62"/>
      <c r="U27" s="62"/>
    </row>
    <row r="28" spans="2:21" ht="12.75" customHeight="1" x14ac:dyDescent="0.2">
      <c r="B28" s="25">
        <v>43239</v>
      </c>
      <c r="C28" s="26">
        <v>130.6</v>
      </c>
      <c r="D28" s="26">
        <v>200</v>
      </c>
      <c r="E28" s="27">
        <f t="shared" si="0"/>
        <v>330.6</v>
      </c>
      <c r="F28" s="13"/>
      <c r="G28" s="32"/>
      <c r="H28" s="91"/>
      <c r="I28" s="10"/>
      <c r="J28" s="32">
        <v>0</v>
      </c>
      <c r="K28" s="12"/>
      <c r="L28" s="29" t="s">
        <v>121</v>
      </c>
      <c r="M28" s="30"/>
      <c r="N28" s="9"/>
      <c r="O28" s="32">
        <v>5</v>
      </c>
      <c r="Q28" s="103"/>
      <c r="R28" s="103"/>
      <c r="S28" s="62"/>
      <c r="T28" s="62"/>
      <c r="U28" s="62"/>
    </row>
    <row r="29" spans="2:21" ht="12.75" customHeight="1" x14ac:dyDescent="0.2">
      <c r="B29" s="25">
        <v>43240</v>
      </c>
      <c r="C29" s="26">
        <v>99</v>
      </c>
      <c r="D29" s="26">
        <v>15</v>
      </c>
      <c r="E29" s="27">
        <f t="shared" si="0"/>
        <v>114</v>
      </c>
      <c r="F29" s="13"/>
      <c r="G29" s="32"/>
      <c r="H29" s="91"/>
      <c r="I29" s="10"/>
      <c r="J29" s="32">
        <v>0</v>
      </c>
      <c r="K29" s="12"/>
      <c r="L29" s="29" t="s">
        <v>122</v>
      </c>
      <c r="M29" s="30"/>
      <c r="N29" s="9"/>
      <c r="O29" s="32">
        <v>20</v>
      </c>
      <c r="Q29" s="63"/>
      <c r="R29" s="119"/>
      <c r="S29" s="62"/>
      <c r="T29" s="62"/>
      <c r="U29" s="62"/>
    </row>
    <row r="30" spans="2:21" ht="12.75" customHeight="1" x14ac:dyDescent="0.2">
      <c r="B30" s="25">
        <v>43241</v>
      </c>
      <c r="C30" s="26">
        <v>77</v>
      </c>
      <c r="D30" s="26">
        <v>18</v>
      </c>
      <c r="E30" s="27">
        <f t="shared" si="0"/>
        <v>95</v>
      </c>
      <c r="F30" s="13"/>
      <c r="G30" s="32"/>
      <c r="H30" s="91"/>
      <c r="I30" s="10"/>
      <c r="J30" s="32">
        <v>0</v>
      </c>
      <c r="K30" s="12"/>
      <c r="L30" s="29" t="s">
        <v>123</v>
      </c>
      <c r="M30" s="30" t="s">
        <v>35</v>
      </c>
      <c r="N30" s="9"/>
      <c r="O30" s="32">
        <v>15</v>
      </c>
      <c r="Q30" s="63"/>
      <c r="R30" s="63"/>
      <c r="S30" s="62"/>
      <c r="T30" s="62"/>
      <c r="U30" s="62"/>
    </row>
    <row r="31" spans="2:21" ht="12.75" customHeight="1" x14ac:dyDescent="0.2">
      <c r="B31" s="25">
        <v>43242</v>
      </c>
      <c r="C31" s="26">
        <v>589</v>
      </c>
      <c r="D31" s="26">
        <v>35</v>
      </c>
      <c r="E31" s="27">
        <f t="shared" si="0"/>
        <v>624</v>
      </c>
      <c r="F31" s="13"/>
      <c r="G31" s="32"/>
      <c r="H31" s="91"/>
      <c r="I31" s="10"/>
      <c r="J31" s="32">
        <v>0</v>
      </c>
      <c r="K31" s="12"/>
      <c r="L31" s="29" t="s">
        <v>66</v>
      </c>
      <c r="M31" s="30"/>
      <c r="N31" s="9"/>
      <c r="O31" s="32">
        <v>70</v>
      </c>
      <c r="S31" s="65"/>
      <c r="T31" s="62"/>
      <c r="U31" s="62"/>
    </row>
    <row r="32" spans="2:21" ht="12.75" customHeight="1" x14ac:dyDescent="0.2">
      <c r="B32" s="25">
        <v>43243</v>
      </c>
      <c r="C32" s="26">
        <v>1048</v>
      </c>
      <c r="D32" s="26">
        <v>20</v>
      </c>
      <c r="E32" s="27">
        <f t="shared" si="0"/>
        <v>1068</v>
      </c>
      <c r="F32" s="13"/>
      <c r="G32" s="32"/>
      <c r="H32" s="92"/>
      <c r="I32" s="10"/>
      <c r="J32" s="32">
        <v>0</v>
      </c>
      <c r="K32" s="12"/>
      <c r="L32" s="29" t="s">
        <v>67</v>
      </c>
      <c r="M32" s="30">
        <v>1560</v>
      </c>
      <c r="N32" s="10">
        <v>43228</v>
      </c>
      <c r="O32" s="32">
        <v>75</v>
      </c>
      <c r="Q32" s="62"/>
      <c r="R32" s="62"/>
      <c r="S32" s="62"/>
      <c r="T32" s="62"/>
      <c r="U32" s="62"/>
    </row>
    <row r="33" spans="2:21" ht="12.75" customHeight="1" x14ac:dyDescent="0.2">
      <c r="B33" s="176">
        <v>43244</v>
      </c>
      <c r="C33" s="26">
        <v>58</v>
      </c>
      <c r="D33" s="26">
        <v>30</v>
      </c>
      <c r="E33" s="175">
        <f t="shared" si="0"/>
        <v>88</v>
      </c>
      <c r="F33" s="13"/>
      <c r="G33" s="32"/>
      <c r="H33" s="91"/>
      <c r="I33" s="10"/>
      <c r="J33" s="32">
        <v>0</v>
      </c>
      <c r="K33" s="12"/>
      <c r="L33" s="29" t="s">
        <v>71</v>
      </c>
      <c r="M33" s="30" t="s">
        <v>70</v>
      </c>
      <c r="N33" s="10">
        <v>43231</v>
      </c>
      <c r="O33" s="32">
        <v>3</v>
      </c>
      <c r="Q33" s="62"/>
      <c r="R33" s="62"/>
      <c r="S33" s="62"/>
      <c r="T33" s="62"/>
      <c r="U33" s="62"/>
    </row>
    <row r="34" spans="2:21" ht="12.75" customHeight="1" x14ac:dyDescent="0.2">
      <c r="B34" s="25">
        <v>43245</v>
      </c>
      <c r="C34" s="26">
        <v>52</v>
      </c>
      <c r="D34" s="26">
        <v>0</v>
      </c>
      <c r="E34" s="27">
        <f t="shared" si="0"/>
        <v>52</v>
      </c>
      <c r="F34" s="13"/>
      <c r="G34" s="32"/>
      <c r="H34" s="91"/>
      <c r="I34" s="10"/>
      <c r="J34" s="32">
        <v>0</v>
      </c>
      <c r="K34" s="12"/>
      <c r="L34" s="29" t="s">
        <v>72</v>
      </c>
      <c r="M34" s="30" t="s">
        <v>35</v>
      </c>
      <c r="N34" s="10">
        <v>43231</v>
      </c>
      <c r="O34" s="32">
        <v>2</v>
      </c>
      <c r="Q34" s="62"/>
      <c r="R34" s="62"/>
      <c r="S34" s="62"/>
      <c r="T34" s="62"/>
      <c r="U34" s="62"/>
    </row>
    <row r="35" spans="2:21" ht="12.75" customHeight="1" x14ac:dyDescent="0.2">
      <c r="B35" s="25">
        <v>43246</v>
      </c>
      <c r="C35" s="26">
        <v>247</v>
      </c>
      <c r="D35" s="26">
        <v>10</v>
      </c>
      <c r="E35" s="27">
        <f t="shared" si="0"/>
        <v>257</v>
      </c>
      <c r="F35" s="13"/>
      <c r="G35" s="32"/>
      <c r="H35" s="91"/>
      <c r="I35" s="10"/>
      <c r="J35" s="32">
        <v>0</v>
      </c>
      <c r="K35" s="12"/>
      <c r="L35" s="84" t="s">
        <v>73</v>
      </c>
      <c r="M35" s="30" t="s">
        <v>74</v>
      </c>
      <c r="N35" s="10">
        <v>43232</v>
      </c>
      <c r="O35" s="32">
        <v>125</v>
      </c>
      <c r="R35" s="69"/>
      <c r="S35" s="62"/>
      <c r="T35" s="62"/>
      <c r="U35" s="62"/>
    </row>
    <row r="36" spans="2:21" ht="12.75" customHeight="1" x14ac:dyDescent="0.2">
      <c r="B36" s="25">
        <v>43247</v>
      </c>
      <c r="C36" s="26">
        <v>107</v>
      </c>
      <c r="D36" s="26">
        <v>0</v>
      </c>
      <c r="E36" s="27">
        <f t="shared" si="0"/>
        <v>107</v>
      </c>
      <c r="F36" s="13"/>
      <c r="G36" s="32"/>
      <c r="H36" s="91"/>
      <c r="I36" s="10"/>
      <c r="J36" s="32">
        <v>0</v>
      </c>
      <c r="K36" s="12"/>
      <c r="L36" s="84" t="s">
        <v>78</v>
      </c>
      <c r="M36" s="30" t="s">
        <v>79</v>
      </c>
      <c r="N36" s="10">
        <v>43232</v>
      </c>
      <c r="O36" s="32">
        <v>1.8</v>
      </c>
      <c r="S36" s="62"/>
      <c r="T36" s="78"/>
      <c r="U36" s="62"/>
    </row>
    <row r="37" spans="2:21" ht="12.75" customHeight="1" x14ac:dyDescent="0.2">
      <c r="B37" s="25">
        <v>43248</v>
      </c>
      <c r="C37" s="26">
        <v>60</v>
      </c>
      <c r="D37" s="26">
        <v>0</v>
      </c>
      <c r="E37" s="27">
        <f t="shared" si="0"/>
        <v>60</v>
      </c>
      <c r="F37" s="13"/>
      <c r="G37" s="32"/>
      <c r="H37" s="91"/>
      <c r="I37" s="10"/>
      <c r="J37" s="32">
        <v>0</v>
      </c>
      <c r="K37" s="12"/>
      <c r="L37" s="29" t="s">
        <v>76</v>
      </c>
      <c r="M37" s="30" t="s">
        <v>77</v>
      </c>
      <c r="N37" s="10">
        <v>43234</v>
      </c>
      <c r="O37" s="32">
        <v>6</v>
      </c>
      <c r="S37" s="104"/>
      <c r="T37" s="66"/>
      <c r="U37" s="62"/>
    </row>
    <row r="38" spans="2:21" ht="12.75" customHeight="1" x14ac:dyDescent="0.2">
      <c r="B38" s="25">
        <v>43249</v>
      </c>
      <c r="C38" s="26">
        <v>0</v>
      </c>
      <c r="D38" s="26">
        <v>120</v>
      </c>
      <c r="E38" s="27">
        <f t="shared" si="0"/>
        <v>120</v>
      </c>
      <c r="F38" s="13"/>
      <c r="G38" s="32"/>
      <c r="H38" s="91"/>
      <c r="I38" s="10"/>
      <c r="J38" s="32">
        <v>0</v>
      </c>
      <c r="K38" s="12"/>
      <c r="L38" s="142" t="s">
        <v>146</v>
      </c>
      <c r="M38" s="149" t="s">
        <v>80</v>
      </c>
      <c r="N38" s="150">
        <v>43235</v>
      </c>
      <c r="O38" s="151">
        <v>2000</v>
      </c>
      <c r="T38" s="85"/>
      <c r="U38" s="62"/>
    </row>
    <row r="39" spans="2:21" ht="12.75" customHeight="1" x14ac:dyDescent="0.2">
      <c r="B39" s="25">
        <v>43250</v>
      </c>
      <c r="C39" s="26">
        <v>70</v>
      </c>
      <c r="D39" s="26">
        <v>0</v>
      </c>
      <c r="E39" s="27">
        <f t="shared" si="0"/>
        <v>70</v>
      </c>
      <c r="F39" s="13"/>
      <c r="G39" s="32"/>
      <c r="H39" s="91"/>
      <c r="I39" s="10"/>
      <c r="J39" s="32">
        <v>0</v>
      </c>
      <c r="K39" s="12"/>
      <c r="L39" s="142" t="s">
        <v>81</v>
      </c>
      <c r="M39" s="149" t="s">
        <v>75</v>
      </c>
      <c r="N39" s="150">
        <v>43235</v>
      </c>
      <c r="O39" s="151">
        <v>700</v>
      </c>
      <c r="T39" s="86"/>
      <c r="U39" s="62"/>
    </row>
    <row r="40" spans="2:21" ht="12.75" customHeight="1" x14ac:dyDescent="0.2">
      <c r="B40" s="25">
        <v>43251</v>
      </c>
      <c r="C40" s="26">
        <v>510</v>
      </c>
      <c r="D40" s="26">
        <v>0</v>
      </c>
      <c r="E40" s="27">
        <f t="shared" si="0"/>
        <v>510</v>
      </c>
      <c r="F40" s="13"/>
      <c r="G40" s="32"/>
      <c r="H40" s="91"/>
      <c r="I40" s="10"/>
      <c r="J40" s="32">
        <v>0</v>
      </c>
      <c r="K40" s="12"/>
      <c r="L40" s="29" t="s">
        <v>82</v>
      </c>
      <c r="M40" s="30" t="s">
        <v>83</v>
      </c>
      <c r="N40" s="10">
        <v>43236</v>
      </c>
      <c r="O40" s="32">
        <v>4</v>
      </c>
      <c r="S40" s="69"/>
      <c r="T40" s="62"/>
      <c r="U40" s="62"/>
    </row>
    <row r="41" spans="2:21" ht="12.75" customHeight="1" x14ac:dyDescent="0.2">
      <c r="B41" s="87"/>
      <c r="C41" s="88">
        <v>0</v>
      </c>
      <c r="D41" s="88">
        <v>0</v>
      </c>
      <c r="E41" s="27">
        <f t="shared" si="0"/>
        <v>0</v>
      </c>
      <c r="F41" s="13"/>
      <c r="G41" s="32"/>
      <c r="H41" s="91"/>
      <c r="I41" s="10"/>
      <c r="J41" s="32">
        <v>0</v>
      </c>
      <c r="K41" s="12"/>
      <c r="L41" s="29" t="s">
        <v>84</v>
      </c>
      <c r="M41" s="30" t="s">
        <v>85</v>
      </c>
      <c r="N41" s="10">
        <v>43237</v>
      </c>
      <c r="O41" s="32">
        <v>20</v>
      </c>
      <c r="S41" s="62"/>
      <c r="T41" s="62"/>
      <c r="U41" s="62"/>
    </row>
    <row r="42" spans="2:21" ht="12.75" customHeight="1" x14ac:dyDescent="0.2">
      <c r="B42" s="87"/>
      <c r="C42" s="88">
        <v>0</v>
      </c>
      <c r="D42" s="88">
        <v>0</v>
      </c>
      <c r="E42" s="27">
        <f t="shared" si="0"/>
        <v>0</v>
      </c>
      <c r="F42" s="13"/>
      <c r="G42" s="32"/>
      <c r="H42" s="91"/>
      <c r="I42" s="10"/>
      <c r="J42" s="32">
        <v>0</v>
      </c>
      <c r="K42" s="12"/>
      <c r="L42" s="29" t="s">
        <v>93</v>
      </c>
      <c r="M42" s="30" t="s">
        <v>94</v>
      </c>
      <c r="N42" s="10">
        <v>43237</v>
      </c>
      <c r="O42" s="32">
        <v>25</v>
      </c>
      <c r="Q42" s="83"/>
      <c r="S42" s="62"/>
      <c r="T42" s="62"/>
      <c r="U42" s="62"/>
    </row>
    <row r="43" spans="2:21" ht="12.75" customHeight="1" x14ac:dyDescent="0.2">
      <c r="B43" s="87"/>
      <c r="C43" s="88">
        <v>0</v>
      </c>
      <c r="D43" s="88">
        <v>0</v>
      </c>
      <c r="E43" s="27">
        <f t="shared" si="0"/>
        <v>0</v>
      </c>
      <c r="F43" s="13"/>
      <c r="G43" s="32"/>
      <c r="H43" s="91"/>
      <c r="I43" s="10"/>
      <c r="J43" s="32">
        <v>0</v>
      </c>
      <c r="K43" s="12"/>
      <c r="L43" s="29" t="s">
        <v>100</v>
      </c>
      <c r="M43" s="30" t="s">
        <v>85</v>
      </c>
      <c r="N43" s="10">
        <v>43238</v>
      </c>
      <c r="O43" s="32">
        <v>10</v>
      </c>
      <c r="Q43" s="141"/>
      <c r="R43" s="5"/>
      <c r="S43" s="77"/>
      <c r="T43" s="81"/>
    </row>
    <row r="44" spans="2:21" ht="12.75" customHeight="1" x14ac:dyDescent="0.2">
      <c r="B44" s="34"/>
      <c r="C44" s="26">
        <v>0</v>
      </c>
      <c r="D44" s="26">
        <v>0</v>
      </c>
      <c r="E44" s="27">
        <f t="shared" si="0"/>
        <v>0</v>
      </c>
      <c r="F44" s="13"/>
      <c r="G44" s="32"/>
      <c r="H44" s="91"/>
      <c r="I44" s="10"/>
      <c r="J44" s="32">
        <v>0</v>
      </c>
      <c r="K44" s="12"/>
      <c r="L44" s="29" t="s">
        <v>125</v>
      </c>
      <c r="M44" s="30">
        <v>1708</v>
      </c>
      <c r="N44" s="10">
        <v>43239</v>
      </c>
      <c r="O44" s="32">
        <v>10</v>
      </c>
      <c r="Q44" s="123"/>
      <c r="T44" s="81"/>
    </row>
    <row r="45" spans="2:21" ht="12.75" customHeight="1" x14ac:dyDescent="0.2">
      <c r="B45" s="34"/>
      <c r="C45" s="26">
        <v>0</v>
      </c>
      <c r="D45" s="26">
        <v>0</v>
      </c>
      <c r="E45" s="27">
        <f t="shared" si="0"/>
        <v>0</v>
      </c>
      <c r="F45" s="13"/>
      <c r="G45" s="32"/>
      <c r="H45" s="91"/>
      <c r="I45" s="10"/>
      <c r="J45" s="32">
        <v>0</v>
      </c>
      <c r="K45" s="12"/>
      <c r="L45" s="29" t="s">
        <v>126</v>
      </c>
      <c r="M45" s="30"/>
      <c r="N45" s="10">
        <v>43240</v>
      </c>
      <c r="O45" s="32">
        <v>5</v>
      </c>
      <c r="T45" s="81"/>
    </row>
    <row r="46" spans="2:21" ht="12.75" customHeight="1" x14ac:dyDescent="0.2">
      <c r="B46" s="34"/>
      <c r="C46" s="26">
        <v>0</v>
      </c>
      <c r="D46" s="26">
        <v>0</v>
      </c>
      <c r="E46" s="27">
        <f t="shared" si="0"/>
        <v>0</v>
      </c>
      <c r="F46" s="13"/>
      <c r="G46" s="32"/>
      <c r="H46" s="91"/>
      <c r="I46" s="10"/>
      <c r="J46" s="32">
        <v>0</v>
      </c>
      <c r="K46" s="12"/>
      <c r="L46" s="29" t="s">
        <v>127</v>
      </c>
      <c r="M46" s="30"/>
      <c r="N46" s="10">
        <v>43241</v>
      </c>
      <c r="O46" s="32">
        <v>20</v>
      </c>
      <c r="T46" s="81"/>
    </row>
    <row r="47" spans="2:21" ht="12.75" customHeight="1" x14ac:dyDescent="0.2">
      <c r="B47" s="34"/>
      <c r="C47" s="26">
        <v>0</v>
      </c>
      <c r="D47" s="26">
        <v>0</v>
      </c>
      <c r="E47" s="27">
        <f t="shared" si="0"/>
        <v>0</v>
      </c>
      <c r="F47" s="13"/>
      <c r="G47" s="32"/>
      <c r="H47" s="91"/>
      <c r="I47" s="10"/>
      <c r="J47" s="32">
        <v>0</v>
      </c>
      <c r="K47" s="12"/>
      <c r="L47" s="29" t="s">
        <v>128</v>
      </c>
      <c r="M47" s="30" t="s">
        <v>129</v>
      </c>
      <c r="N47" s="10">
        <v>43241</v>
      </c>
      <c r="O47" s="32">
        <v>10</v>
      </c>
      <c r="T47" s="81"/>
    </row>
    <row r="48" spans="2:21" ht="12.75" customHeight="1" x14ac:dyDescent="0.2">
      <c r="B48" s="34"/>
      <c r="C48" s="26">
        <v>0</v>
      </c>
      <c r="D48" s="26">
        <v>0</v>
      </c>
      <c r="E48" s="27">
        <f t="shared" si="0"/>
        <v>0</v>
      </c>
      <c r="F48" s="13"/>
      <c r="G48" s="32"/>
      <c r="H48" s="91"/>
      <c r="I48" s="10"/>
      <c r="J48" s="32">
        <v>0</v>
      </c>
      <c r="K48" s="12"/>
      <c r="L48" s="29" t="s">
        <v>131</v>
      </c>
      <c r="M48" s="30"/>
      <c r="N48" s="10">
        <v>43242</v>
      </c>
      <c r="O48" s="32">
        <v>150</v>
      </c>
      <c r="T48" s="81"/>
    </row>
    <row r="49" spans="2:23" s="5" customFormat="1" ht="12.75" customHeight="1" x14ac:dyDescent="0.2">
      <c r="B49" s="140"/>
      <c r="C49" s="125">
        <v>0</v>
      </c>
      <c r="D49" s="125">
        <v>0</v>
      </c>
      <c r="E49" s="27">
        <f t="shared" si="0"/>
        <v>0</v>
      </c>
      <c r="F49" s="124"/>
      <c r="G49" s="125"/>
      <c r="H49" s="126"/>
      <c r="I49" s="127"/>
      <c r="J49" s="125">
        <v>0</v>
      </c>
      <c r="K49" s="128"/>
      <c r="L49" s="105" t="s">
        <v>132</v>
      </c>
      <c r="M49" s="172"/>
      <c r="N49" s="173">
        <v>43243</v>
      </c>
      <c r="O49" s="26">
        <v>50</v>
      </c>
      <c r="T49" s="130"/>
    </row>
    <row r="50" spans="2:23" s="5" customFormat="1" ht="12.75" customHeight="1" x14ac:dyDescent="0.2">
      <c r="B50" s="140"/>
      <c r="C50" s="125"/>
      <c r="D50" s="125"/>
      <c r="E50" s="27">
        <f t="shared" si="0"/>
        <v>0</v>
      </c>
      <c r="F50" s="124"/>
      <c r="G50" s="125"/>
      <c r="H50" s="126"/>
      <c r="I50" s="127"/>
      <c r="J50" s="125">
        <v>0</v>
      </c>
      <c r="K50" s="128"/>
      <c r="L50" s="84" t="s">
        <v>141</v>
      </c>
      <c r="M50" s="129"/>
      <c r="N50" s="127">
        <v>43245</v>
      </c>
      <c r="O50" s="125">
        <v>8</v>
      </c>
      <c r="T50" s="130"/>
    </row>
    <row r="51" spans="2:23" s="5" customFormat="1" ht="12.75" customHeight="1" x14ac:dyDescent="0.2">
      <c r="B51" s="140"/>
      <c r="C51" s="125"/>
      <c r="D51" s="125"/>
      <c r="E51" s="27">
        <f t="shared" si="0"/>
        <v>0</v>
      </c>
      <c r="F51" s="124"/>
      <c r="G51" s="125"/>
      <c r="H51" s="126"/>
      <c r="I51" s="127"/>
      <c r="J51" s="125">
        <v>0</v>
      </c>
      <c r="K51" s="128"/>
      <c r="L51" s="84" t="s">
        <v>143</v>
      </c>
      <c r="M51" s="129">
        <v>1001578</v>
      </c>
      <c r="N51" s="127">
        <v>43248</v>
      </c>
      <c r="O51" s="125">
        <v>28</v>
      </c>
      <c r="T51" s="130"/>
    </row>
    <row r="52" spans="2:23" s="5" customFormat="1" ht="12.75" customHeight="1" x14ac:dyDescent="0.2">
      <c r="B52" s="140"/>
      <c r="C52" s="125"/>
      <c r="D52" s="125"/>
      <c r="E52" s="27">
        <f t="shared" si="0"/>
        <v>0</v>
      </c>
      <c r="F52" s="124"/>
      <c r="G52" s="125"/>
      <c r="H52" s="126"/>
      <c r="I52" s="127"/>
      <c r="J52" s="125">
        <v>0</v>
      </c>
      <c r="K52" s="128"/>
      <c r="L52" s="84" t="s">
        <v>145</v>
      </c>
      <c r="M52" s="129"/>
      <c r="N52" s="127">
        <v>43250</v>
      </c>
      <c r="O52" s="125">
        <v>2.5</v>
      </c>
      <c r="T52" s="130"/>
    </row>
    <row r="53" spans="2:23" s="5" customFormat="1" ht="12.75" customHeight="1" x14ac:dyDescent="0.2">
      <c r="B53" s="140"/>
      <c r="C53" s="125"/>
      <c r="D53" s="125"/>
      <c r="E53" s="27">
        <v>0</v>
      </c>
      <c r="F53" s="124"/>
      <c r="G53" s="125"/>
      <c r="H53" s="126"/>
      <c r="I53" s="127"/>
      <c r="J53" s="125">
        <v>0</v>
      </c>
      <c r="K53" s="128"/>
      <c r="L53" s="142" t="s">
        <v>150</v>
      </c>
      <c r="M53" s="153" t="s">
        <v>80</v>
      </c>
      <c r="N53" s="150">
        <v>43251</v>
      </c>
      <c r="O53" s="151">
        <v>2000</v>
      </c>
      <c r="T53" s="130"/>
    </row>
    <row r="54" spans="2:23" s="5" customFormat="1" ht="12.75" customHeight="1" x14ac:dyDescent="0.2">
      <c r="B54" s="140"/>
      <c r="C54" s="125"/>
      <c r="D54" s="125"/>
      <c r="E54" s="27">
        <f>C:C+D:D</f>
        <v>0</v>
      </c>
      <c r="F54" s="124"/>
      <c r="G54" s="125"/>
      <c r="H54" s="126"/>
      <c r="I54" s="127"/>
      <c r="J54" s="125">
        <v>0</v>
      </c>
      <c r="K54" s="128"/>
      <c r="L54" s="84"/>
      <c r="M54" s="129"/>
      <c r="N54" s="127"/>
      <c r="O54" s="125">
        <v>0</v>
      </c>
      <c r="T54" s="130"/>
    </row>
    <row r="55" spans="2:23" ht="12" thickBot="1" x14ac:dyDescent="0.25">
      <c r="B55" s="40" t="s">
        <v>12</v>
      </c>
      <c r="C55" s="41">
        <f>SUM(C10:C54)</f>
        <v>8765.3000000000011</v>
      </c>
      <c r="D55" s="41">
        <f>SUM(D10:D54)</f>
        <v>1083.4000000000001</v>
      </c>
      <c r="E55" s="42">
        <f>SUM(E10:E54)</f>
        <v>9848.7000000000007</v>
      </c>
      <c r="F55" s="43"/>
      <c r="G55" s="99"/>
      <c r="H55" s="100"/>
      <c r="I55" s="101" t="s">
        <v>6</v>
      </c>
      <c r="J55" s="102">
        <f>SUM(J10:J54)</f>
        <v>4419.43</v>
      </c>
      <c r="K55" s="12"/>
      <c r="L55" s="29"/>
      <c r="M55" s="29"/>
      <c r="N55" s="96" t="s">
        <v>6</v>
      </c>
      <c r="O55" s="97">
        <f>SUM(O10:O54)</f>
        <v>5631.1</v>
      </c>
    </row>
    <row r="56" spans="2:23" x14ac:dyDescent="0.2">
      <c r="B56" s="12"/>
      <c r="C56" s="12"/>
      <c r="D56" s="12"/>
      <c r="E56" s="12"/>
      <c r="F56" s="12"/>
      <c r="G56" s="12"/>
      <c r="H56" s="93"/>
      <c r="J56" s="12"/>
      <c r="K56" s="12"/>
      <c r="N56" s="1"/>
      <c r="Q56" s="108"/>
      <c r="R56" s="108"/>
      <c r="S56" s="109"/>
    </row>
    <row r="57" spans="2:23" x14ac:dyDescent="0.2">
      <c r="B57" s="12"/>
      <c r="C57" s="12"/>
      <c r="D57" s="120"/>
      <c r="E57" s="12"/>
      <c r="F57" s="12"/>
      <c r="G57" s="12"/>
      <c r="H57" s="93"/>
      <c r="J57" s="12"/>
      <c r="K57" s="12"/>
      <c r="L57" s="12"/>
      <c r="M57" s="59"/>
      <c r="N57" s="60"/>
      <c r="O57" s="61"/>
      <c r="Q57" s="4"/>
      <c r="R57" s="4"/>
      <c r="S57" s="4"/>
      <c r="T57" s="5"/>
      <c r="U57" s="5"/>
      <c r="V57" s="5"/>
      <c r="W57" s="5"/>
    </row>
    <row r="58" spans="2:23" ht="12.75" x14ac:dyDescent="0.2">
      <c r="B58" s="12"/>
      <c r="C58" s="12"/>
      <c r="D58" s="145" t="s">
        <v>147</v>
      </c>
      <c r="E58" s="147">
        <f>E55</f>
        <v>9848.7000000000007</v>
      </c>
      <c r="F58" s="12"/>
      <c r="G58" s="12"/>
      <c r="H58" s="145" t="s">
        <v>148</v>
      </c>
      <c r="I58" s="146">
        <f>J55</f>
        <v>4419.43</v>
      </c>
      <c r="J58" s="12"/>
      <c r="K58" s="12"/>
      <c r="L58" s="12"/>
      <c r="M58" s="145" t="s">
        <v>149</v>
      </c>
      <c r="N58" s="147">
        <f>O55</f>
        <v>5631.1</v>
      </c>
      <c r="O58" s="58"/>
      <c r="Q58" s="5"/>
      <c r="R58" s="5"/>
      <c r="S58" s="5"/>
      <c r="T58" s="77"/>
      <c r="U58" s="5"/>
      <c r="V58" s="5"/>
      <c r="W58" s="5"/>
    </row>
    <row r="59" spans="2:23" s="5" customFormat="1" ht="12.75" x14ac:dyDescent="0.2">
      <c r="B59" s="128"/>
      <c r="C59" s="128"/>
      <c r="D59" s="156"/>
      <c r="E59" s="152"/>
      <c r="F59" s="128"/>
      <c r="G59" s="128"/>
      <c r="H59" s="156"/>
      <c r="I59" s="157"/>
      <c r="J59" s="128"/>
      <c r="K59" s="128"/>
      <c r="L59" s="128"/>
      <c r="M59" s="156"/>
      <c r="N59" s="152"/>
      <c r="O59" s="58"/>
      <c r="T59" s="77"/>
    </row>
    <row r="60" spans="2:23" x14ac:dyDescent="0.2">
      <c r="I60" s="122"/>
      <c r="N60" s="148"/>
      <c r="O60" s="4"/>
      <c r="Q60" s="123"/>
      <c r="R60" s="5"/>
      <c r="S60" s="5"/>
      <c r="T60" s="5"/>
      <c r="U60" s="5"/>
      <c r="V60" s="5"/>
      <c r="W60" s="5"/>
    </row>
    <row r="61" spans="2:23" x14ac:dyDescent="0.2">
      <c r="G61" s="164" t="s">
        <v>155</v>
      </c>
      <c r="H61" s="165"/>
      <c r="I61" s="166"/>
      <c r="J61" s="80"/>
      <c r="L61" s="158" t="s">
        <v>152</v>
      </c>
      <c r="M61" s="159" t="s">
        <v>153</v>
      </c>
      <c r="N61" s="155"/>
      <c r="O61" s="143"/>
      <c r="R61" s="5"/>
      <c r="S61" s="5"/>
      <c r="T61" s="5"/>
      <c r="U61" s="5"/>
      <c r="V61" s="5"/>
      <c r="W61" s="5"/>
    </row>
    <row r="62" spans="2:23" x14ac:dyDescent="0.2">
      <c r="G62" s="167" t="s">
        <v>156</v>
      </c>
      <c r="H62" s="168">
        <v>1003093</v>
      </c>
      <c r="I62" s="169">
        <v>43251</v>
      </c>
      <c r="J62" s="170">
        <v>656.9</v>
      </c>
      <c r="L62" s="160">
        <v>1555</v>
      </c>
      <c r="M62" s="161">
        <f>E55-O55</f>
        <v>4217.6000000000004</v>
      </c>
      <c r="N62" s="152"/>
      <c r="O62" s="144"/>
      <c r="R62" s="5"/>
      <c r="S62" s="5"/>
      <c r="T62" s="5"/>
      <c r="U62" s="5"/>
      <c r="V62" s="5"/>
      <c r="W62" s="5"/>
    </row>
    <row r="63" spans="2:23" x14ac:dyDescent="0.2">
      <c r="L63" s="161" t="s">
        <v>154</v>
      </c>
      <c r="M63" s="160">
        <f>L62+M62</f>
        <v>5772.6</v>
      </c>
      <c r="N63" s="152"/>
      <c r="O63" s="144"/>
      <c r="R63" s="5"/>
      <c r="S63" s="5"/>
      <c r="T63" s="5"/>
      <c r="U63" s="5"/>
      <c r="V63" s="5"/>
      <c r="W63" s="5"/>
    </row>
    <row r="64" spans="2:23" x14ac:dyDescent="0.2">
      <c r="M64" s="154"/>
      <c r="N64" s="152"/>
      <c r="O64" s="144"/>
      <c r="R64" s="5"/>
      <c r="S64" s="5"/>
      <c r="T64" s="5"/>
      <c r="U64" s="5"/>
      <c r="V64" s="5"/>
      <c r="W64" s="5"/>
    </row>
    <row r="65" spans="12:23" x14ac:dyDescent="0.2">
      <c r="L65" s="163" t="s">
        <v>151</v>
      </c>
      <c r="M65" s="162">
        <f>M63-I58</f>
        <v>1353.17</v>
      </c>
      <c r="N65" s="1"/>
      <c r="R65" s="5"/>
      <c r="S65" s="5"/>
      <c r="T65" s="5"/>
      <c r="U65" s="5"/>
      <c r="V65" s="5"/>
      <c r="W65" s="5"/>
    </row>
    <row r="66" spans="12:23" x14ac:dyDescent="0.2">
      <c r="N66" s="1"/>
    </row>
  </sheetData>
  <pageMargins left="0.11811023622047245" right="0.11811023622047245" top="0.35433070866141736" bottom="0.35433070866141736" header="0.31496062992125984" footer="0.11811023622047245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44"/>
  <sheetViews>
    <sheetView tabSelected="1" topLeftCell="A13" zoomScale="124" zoomScaleNormal="124" workbookViewId="0">
      <selection activeCell="H33" sqref="H33"/>
    </sheetView>
  </sheetViews>
  <sheetFormatPr baseColWidth="10" defaultRowHeight="15" x14ac:dyDescent="0.25"/>
  <cols>
    <col min="2" max="2" width="12.85546875" customWidth="1"/>
    <col min="6" max="6" width="7.5703125" customWidth="1"/>
    <col min="7" max="7" width="7.7109375" style="1" customWidth="1"/>
    <col min="8" max="9" width="9" style="1" customWidth="1"/>
    <col min="10" max="10" width="1.7109375" style="1" customWidth="1"/>
    <col min="11" max="11" width="8.140625" style="1" customWidth="1"/>
    <col min="12" max="12" width="5.42578125" style="1" customWidth="1"/>
    <col min="13" max="13" width="9" style="1" customWidth="1"/>
    <col min="14" max="14" width="1.5703125" style="1" customWidth="1"/>
    <col min="15" max="15" width="9" style="1" customWidth="1"/>
    <col min="16" max="16" width="6.140625" style="1" customWidth="1"/>
    <col min="17" max="17" width="9" style="1" customWidth="1"/>
    <col min="18" max="18" width="2.28515625" style="1" customWidth="1"/>
    <col min="19" max="19" width="8.42578125" style="1" customWidth="1"/>
    <col min="20" max="20" width="5.85546875" style="1" customWidth="1"/>
    <col min="21" max="22" width="9" style="1" customWidth="1"/>
  </cols>
  <sheetData>
    <row r="3" spans="1:22" x14ac:dyDescent="0.25">
      <c r="A3" s="131" t="s">
        <v>1</v>
      </c>
      <c r="B3" s="131" t="s">
        <v>135</v>
      </c>
      <c r="C3" s="131" t="s">
        <v>136</v>
      </c>
      <c r="D3" s="197" t="s">
        <v>188</v>
      </c>
      <c r="G3" s="252" t="s">
        <v>26</v>
      </c>
      <c r="K3" s="252" t="s">
        <v>226</v>
      </c>
      <c r="O3" s="252" t="s">
        <v>157</v>
      </c>
      <c r="S3" s="252" t="s">
        <v>152</v>
      </c>
    </row>
    <row r="4" spans="1:22" s="135" customFormat="1" x14ac:dyDescent="0.25">
      <c r="A4" s="134"/>
      <c r="B4" s="136" t="s">
        <v>137</v>
      </c>
      <c r="C4" s="136">
        <v>300</v>
      </c>
      <c r="G4" s="253" t="s">
        <v>227</v>
      </c>
      <c r="H4" s="253" t="s">
        <v>243</v>
      </c>
      <c r="I4" s="253" t="s">
        <v>228</v>
      </c>
      <c r="J4" s="1"/>
      <c r="K4" s="253" t="s">
        <v>227</v>
      </c>
      <c r="L4" s="253" t="s">
        <v>243</v>
      </c>
      <c r="M4" s="253" t="s">
        <v>228</v>
      </c>
      <c r="N4" s="1"/>
      <c r="O4" s="253" t="s">
        <v>227</v>
      </c>
      <c r="P4" s="253" t="s">
        <v>243</v>
      </c>
      <c r="Q4" s="253" t="s">
        <v>228</v>
      </c>
      <c r="R4" s="1"/>
      <c r="S4" s="253" t="s">
        <v>227</v>
      </c>
      <c r="T4" s="253" t="s">
        <v>243</v>
      </c>
      <c r="U4" s="253" t="s">
        <v>228</v>
      </c>
      <c r="V4" s="1"/>
    </row>
    <row r="5" spans="1:22" x14ac:dyDescent="0.25">
      <c r="A5" s="133">
        <v>43229</v>
      </c>
      <c r="B5" s="132">
        <v>1570</v>
      </c>
      <c r="C5" s="132">
        <v>200</v>
      </c>
      <c r="D5" s="198"/>
      <c r="G5" s="80">
        <v>44.9</v>
      </c>
      <c r="H5" s="80">
        <v>1.35</v>
      </c>
      <c r="I5" s="249">
        <v>43282</v>
      </c>
      <c r="K5" s="80">
        <v>5</v>
      </c>
      <c r="L5" s="246">
        <v>0.25</v>
      </c>
      <c r="M5" s="249">
        <v>43252</v>
      </c>
      <c r="O5" s="80">
        <v>13</v>
      </c>
      <c r="P5" s="246">
        <v>0.64</v>
      </c>
      <c r="Q5" s="249">
        <v>43221</v>
      </c>
      <c r="S5" s="80">
        <v>0</v>
      </c>
      <c r="T5" s="246"/>
      <c r="U5" s="249">
        <v>43191</v>
      </c>
    </row>
    <row r="6" spans="1:22" x14ac:dyDescent="0.25">
      <c r="A6" s="133">
        <v>43245</v>
      </c>
      <c r="B6" s="132">
        <v>1708</v>
      </c>
      <c r="C6" s="132">
        <v>200</v>
      </c>
      <c r="D6" s="110"/>
      <c r="G6" s="80">
        <v>0</v>
      </c>
      <c r="H6" s="80">
        <v>0</v>
      </c>
      <c r="I6" s="249">
        <v>43283</v>
      </c>
      <c r="K6" s="80">
        <v>18</v>
      </c>
      <c r="L6" s="246">
        <v>0.87</v>
      </c>
      <c r="M6" s="249">
        <v>43253</v>
      </c>
      <c r="O6" s="80">
        <v>35</v>
      </c>
      <c r="P6" s="246">
        <v>1.69</v>
      </c>
      <c r="Q6" s="249">
        <v>43222</v>
      </c>
      <c r="S6" s="80">
        <v>0</v>
      </c>
      <c r="T6" s="246"/>
      <c r="U6" s="249">
        <v>43192</v>
      </c>
    </row>
    <row r="7" spans="1:22" x14ac:dyDescent="0.25">
      <c r="A7" s="133">
        <v>43258</v>
      </c>
      <c r="B7" s="132">
        <v>1815</v>
      </c>
      <c r="C7" s="132">
        <v>200</v>
      </c>
      <c r="D7" s="110"/>
      <c r="G7" s="80">
        <v>35</v>
      </c>
      <c r="H7" s="80">
        <v>1.67</v>
      </c>
      <c r="I7" s="249">
        <v>43284</v>
      </c>
      <c r="K7" s="80">
        <v>10</v>
      </c>
      <c r="L7" s="80">
        <v>0.46</v>
      </c>
      <c r="M7" s="249">
        <v>43254</v>
      </c>
      <c r="O7" s="80">
        <v>16</v>
      </c>
      <c r="P7" s="80">
        <v>0.75</v>
      </c>
      <c r="Q7" s="249">
        <v>43223</v>
      </c>
      <c r="S7" s="80">
        <v>0</v>
      </c>
      <c r="T7" s="80"/>
      <c r="U7" s="249">
        <v>43193</v>
      </c>
    </row>
    <row r="8" spans="1:22" x14ac:dyDescent="0.25">
      <c r="A8" s="133">
        <v>43277</v>
      </c>
      <c r="B8" s="132">
        <v>1941</v>
      </c>
      <c r="C8" s="132">
        <v>300</v>
      </c>
      <c r="D8" s="110"/>
      <c r="G8" s="80">
        <v>23</v>
      </c>
      <c r="H8" s="80">
        <v>1.06</v>
      </c>
      <c r="I8" s="249">
        <v>43285</v>
      </c>
      <c r="K8" s="80">
        <v>3</v>
      </c>
      <c r="L8" s="80">
        <v>0.14000000000000001</v>
      </c>
      <c r="M8" s="249">
        <v>43255</v>
      </c>
      <c r="O8" s="80">
        <v>20</v>
      </c>
      <c r="P8" s="80">
        <v>0.95</v>
      </c>
      <c r="Q8" s="249">
        <v>43224</v>
      </c>
      <c r="S8" s="80">
        <v>0</v>
      </c>
      <c r="T8" s="80"/>
      <c r="U8" s="249">
        <v>43194</v>
      </c>
    </row>
    <row r="9" spans="1:22" x14ac:dyDescent="0.25">
      <c r="A9" s="269">
        <v>43291</v>
      </c>
      <c r="B9" s="270">
        <v>49</v>
      </c>
      <c r="C9" s="270">
        <v>200</v>
      </c>
      <c r="D9" s="110"/>
      <c r="G9" s="80">
        <v>15</v>
      </c>
      <c r="H9" s="80">
        <v>0.69</v>
      </c>
      <c r="I9" s="249">
        <v>43286</v>
      </c>
      <c r="K9" s="80">
        <v>5</v>
      </c>
      <c r="L9" s="80">
        <v>0.25</v>
      </c>
      <c r="M9" s="249">
        <v>43256</v>
      </c>
      <c r="O9" s="80">
        <v>30</v>
      </c>
      <c r="P9" s="80">
        <v>1.41</v>
      </c>
      <c r="Q9" s="249">
        <v>43225</v>
      </c>
      <c r="S9" s="80">
        <v>0</v>
      </c>
      <c r="T9" s="80"/>
      <c r="U9" s="249">
        <v>43195</v>
      </c>
    </row>
    <row r="10" spans="1:22" x14ac:dyDescent="0.25">
      <c r="A10" s="133">
        <v>43300</v>
      </c>
      <c r="B10" s="132">
        <v>48</v>
      </c>
      <c r="C10" s="132">
        <v>300</v>
      </c>
      <c r="D10" s="110"/>
      <c r="G10" s="80">
        <v>29</v>
      </c>
      <c r="H10" s="80">
        <v>1.35</v>
      </c>
      <c r="I10" s="249">
        <v>43287</v>
      </c>
      <c r="K10" s="80">
        <v>10</v>
      </c>
      <c r="L10" s="80">
        <v>0.5</v>
      </c>
      <c r="M10" s="249">
        <v>43257</v>
      </c>
      <c r="O10" s="80">
        <v>20</v>
      </c>
      <c r="P10" s="80">
        <v>0.93</v>
      </c>
      <c r="Q10" s="249">
        <v>43226</v>
      </c>
      <c r="S10" s="80">
        <v>0</v>
      </c>
      <c r="T10" s="80"/>
      <c r="U10" s="249">
        <v>43196</v>
      </c>
    </row>
    <row r="11" spans="1:22" x14ac:dyDescent="0.25">
      <c r="A11" s="132"/>
      <c r="B11" s="132"/>
      <c r="C11" s="132"/>
      <c r="D11" s="110"/>
      <c r="G11" s="80">
        <v>25</v>
      </c>
      <c r="H11" s="80">
        <v>1.21</v>
      </c>
      <c r="I11" s="249">
        <v>43288</v>
      </c>
      <c r="K11" s="80">
        <v>13</v>
      </c>
      <c r="L11" s="80">
        <v>0.6</v>
      </c>
      <c r="M11" s="249">
        <v>43258</v>
      </c>
      <c r="O11" s="80">
        <v>5</v>
      </c>
      <c r="P11" s="80">
        <v>0.23</v>
      </c>
      <c r="Q11" s="249">
        <v>43227</v>
      </c>
      <c r="S11" s="80">
        <v>0</v>
      </c>
      <c r="T11" s="80"/>
      <c r="U11" s="249">
        <v>43197</v>
      </c>
    </row>
    <row r="12" spans="1:22" x14ac:dyDescent="0.25">
      <c r="A12" s="132"/>
      <c r="B12" s="132"/>
      <c r="C12" s="132"/>
      <c r="D12" s="110"/>
      <c r="G12" s="80">
        <v>10</v>
      </c>
      <c r="H12" s="80">
        <v>0.46</v>
      </c>
      <c r="I12" s="249">
        <v>43289</v>
      </c>
      <c r="K12" s="80">
        <v>10</v>
      </c>
      <c r="L12" s="80">
        <v>0.5</v>
      </c>
      <c r="M12" s="249">
        <v>43259</v>
      </c>
      <c r="O12" s="80">
        <v>10</v>
      </c>
      <c r="P12" s="80">
        <v>0.48</v>
      </c>
      <c r="Q12" s="249">
        <v>43228</v>
      </c>
      <c r="S12" s="80">
        <v>0</v>
      </c>
      <c r="T12" s="80"/>
      <c r="U12" s="249">
        <v>43198</v>
      </c>
    </row>
    <row r="13" spans="1:22" x14ac:dyDescent="0.25">
      <c r="A13" s="132"/>
      <c r="B13" s="132"/>
      <c r="C13" s="132"/>
      <c r="D13" s="110"/>
      <c r="G13" s="80">
        <v>15</v>
      </c>
      <c r="H13" s="80">
        <v>0.73</v>
      </c>
      <c r="I13" s="249">
        <v>43290</v>
      </c>
      <c r="K13" s="80">
        <v>8</v>
      </c>
      <c r="L13" s="80">
        <v>0.37</v>
      </c>
      <c r="M13" s="249">
        <v>43260</v>
      </c>
      <c r="O13" s="80">
        <v>25</v>
      </c>
      <c r="P13" s="80">
        <v>1.1599999999999999</v>
      </c>
      <c r="Q13" s="249">
        <v>43229</v>
      </c>
      <c r="S13" s="80">
        <v>0</v>
      </c>
      <c r="T13" s="80"/>
      <c r="U13" s="249">
        <v>43199</v>
      </c>
    </row>
    <row r="14" spans="1:22" x14ac:dyDescent="0.25">
      <c r="A14" s="132"/>
      <c r="B14" s="132"/>
      <c r="C14" s="132"/>
      <c r="D14" s="110"/>
      <c r="G14" s="246">
        <v>20</v>
      </c>
      <c r="H14" s="80">
        <v>0.96</v>
      </c>
      <c r="I14" s="249">
        <v>43291</v>
      </c>
      <c r="K14" s="80">
        <v>15</v>
      </c>
      <c r="L14" s="80">
        <v>0.69</v>
      </c>
      <c r="M14" s="249">
        <v>43261</v>
      </c>
      <c r="O14" s="80">
        <v>0</v>
      </c>
      <c r="P14" s="80">
        <v>0</v>
      </c>
      <c r="Q14" s="249">
        <v>43230</v>
      </c>
      <c r="S14" s="80">
        <v>0</v>
      </c>
      <c r="T14" s="80"/>
      <c r="U14" s="249">
        <v>43200</v>
      </c>
    </row>
    <row r="15" spans="1:22" x14ac:dyDescent="0.25">
      <c r="A15" s="132"/>
      <c r="B15" s="132"/>
      <c r="C15" s="132"/>
      <c r="D15" s="110"/>
      <c r="G15" s="80">
        <v>18</v>
      </c>
      <c r="H15" s="80">
        <v>0.85</v>
      </c>
      <c r="I15" s="249">
        <v>43292</v>
      </c>
      <c r="K15" s="80">
        <v>10</v>
      </c>
      <c r="L15" s="80">
        <v>0.48</v>
      </c>
      <c r="M15" s="249">
        <v>43262</v>
      </c>
      <c r="O15" s="80">
        <v>13</v>
      </c>
      <c r="P15" s="80">
        <v>0.64</v>
      </c>
      <c r="Q15" s="249">
        <v>43231</v>
      </c>
      <c r="S15" s="80">
        <v>0</v>
      </c>
      <c r="T15" s="80"/>
      <c r="U15" s="249">
        <v>43201</v>
      </c>
    </row>
    <row r="16" spans="1:22" x14ac:dyDescent="0.25">
      <c r="A16" s="132"/>
      <c r="B16" s="132"/>
      <c r="C16" s="132"/>
      <c r="D16" s="110"/>
      <c r="G16" s="80">
        <v>25</v>
      </c>
      <c r="H16" s="80">
        <v>1.23</v>
      </c>
      <c r="I16" s="249">
        <v>43293</v>
      </c>
      <c r="K16" s="80">
        <v>0</v>
      </c>
      <c r="L16" s="80">
        <v>0</v>
      </c>
      <c r="M16" s="249">
        <v>43263</v>
      </c>
      <c r="O16" s="80">
        <v>28</v>
      </c>
      <c r="P16" s="80">
        <v>1.27</v>
      </c>
      <c r="Q16" s="249">
        <v>43232</v>
      </c>
      <c r="S16" s="80">
        <v>0</v>
      </c>
      <c r="T16" s="80"/>
      <c r="U16" s="249">
        <v>43202</v>
      </c>
    </row>
    <row r="17" spans="1:21" x14ac:dyDescent="0.25">
      <c r="A17" s="132"/>
      <c r="B17" s="132"/>
      <c r="C17" s="132"/>
      <c r="D17" s="110"/>
      <c r="G17" s="80">
        <v>21</v>
      </c>
      <c r="H17" s="80">
        <v>0.97</v>
      </c>
      <c r="I17" s="249">
        <v>43294</v>
      </c>
      <c r="K17" s="80">
        <v>15</v>
      </c>
      <c r="L17" s="80">
        <v>0.71</v>
      </c>
      <c r="M17" s="249">
        <v>43264</v>
      </c>
      <c r="O17" s="80">
        <v>20</v>
      </c>
      <c r="P17" s="80">
        <v>0.98</v>
      </c>
      <c r="Q17" s="249">
        <v>43233</v>
      </c>
      <c r="S17" s="80">
        <v>0</v>
      </c>
      <c r="T17" s="80"/>
      <c r="U17" s="249">
        <v>43203</v>
      </c>
    </row>
    <row r="18" spans="1:21" x14ac:dyDescent="0.25">
      <c r="A18" s="132"/>
      <c r="B18" s="132"/>
      <c r="C18" s="132"/>
      <c r="D18" s="110"/>
      <c r="G18" s="80">
        <v>21</v>
      </c>
      <c r="H18" s="80">
        <v>1.01</v>
      </c>
      <c r="I18" s="249">
        <v>43295</v>
      </c>
      <c r="K18" s="80">
        <v>0</v>
      </c>
      <c r="L18" s="80">
        <v>0</v>
      </c>
      <c r="M18" s="249">
        <v>43265</v>
      </c>
      <c r="O18" s="80">
        <v>3</v>
      </c>
      <c r="P18" s="80">
        <v>0.14000000000000001</v>
      </c>
      <c r="Q18" s="249">
        <v>43234</v>
      </c>
      <c r="S18" s="80">
        <v>0</v>
      </c>
      <c r="T18" s="80"/>
      <c r="U18" s="249">
        <v>43204</v>
      </c>
    </row>
    <row r="19" spans="1:21" x14ac:dyDescent="0.25">
      <c r="A19" s="132"/>
      <c r="B19" s="132"/>
      <c r="C19" s="132"/>
      <c r="D19" s="110"/>
      <c r="G19" s="246">
        <v>35</v>
      </c>
      <c r="H19" s="246">
        <v>1.71</v>
      </c>
      <c r="I19" s="249">
        <v>43296</v>
      </c>
      <c r="K19" s="80">
        <v>13</v>
      </c>
      <c r="L19" s="80">
        <v>0.64</v>
      </c>
      <c r="M19" s="249">
        <v>43266</v>
      </c>
      <c r="O19" s="80">
        <v>5</v>
      </c>
      <c r="P19" s="80">
        <v>0.25</v>
      </c>
      <c r="Q19" s="249">
        <v>43235</v>
      </c>
      <c r="S19" s="80">
        <v>0</v>
      </c>
      <c r="T19" s="80"/>
      <c r="U19" s="249">
        <v>43205</v>
      </c>
    </row>
    <row r="20" spans="1:21" x14ac:dyDescent="0.25">
      <c r="A20" s="132"/>
      <c r="B20" s="132"/>
      <c r="C20" s="132"/>
      <c r="D20" s="110"/>
      <c r="G20" s="80">
        <v>65</v>
      </c>
      <c r="H20" s="80">
        <v>3.2</v>
      </c>
      <c r="I20" s="249">
        <v>43297</v>
      </c>
      <c r="K20" s="80">
        <v>15</v>
      </c>
      <c r="L20" s="80">
        <v>0.73</v>
      </c>
      <c r="M20" s="249">
        <v>43267</v>
      </c>
      <c r="O20" s="80">
        <v>10</v>
      </c>
      <c r="P20" s="80">
        <v>0.48</v>
      </c>
      <c r="Q20" s="249">
        <v>43236</v>
      </c>
      <c r="S20" s="80">
        <v>0</v>
      </c>
      <c r="T20" s="80"/>
      <c r="U20" s="249">
        <v>43206</v>
      </c>
    </row>
    <row r="21" spans="1:21" x14ac:dyDescent="0.25">
      <c r="A21" s="132"/>
      <c r="B21" s="132"/>
      <c r="C21" s="132"/>
      <c r="D21" s="110"/>
      <c r="G21" s="80">
        <v>13</v>
      </c>
      <c r="H21" s="80">
        <v>0.64</v>
      </c>
      <c r="I21" s="249">
        <v>43298</v>
      </c>
      <c r="K21" s="80">
        <v>10</v>
      </c>
      <c r="L21" s="80">
        <v>0.46</v>
      </c>
      <c r="M21" s="249">
        <v>43268</v>
      </c>
      <c r="O21" s="80">
        <v>33</v>
      </c>
      <c r="P21" s="80">
        <v>1.57</v>
      </c>
      <c r="Q21" s="249">
        <v>43237</v>
      </c>
      <c r="S21" s="80">
        <v>0</v>
      </c>
      <c r="T21" s="80"/>
      <c r="U21" s="249">
        <v>43207</v>
      </c>
    </row>
    <row r="22" spans="1:21" x14ac:dyDescent="0.25">
      <c r="A22" s="132"/>
      <c r="B22" s="132"/>
      <c r="C22" s="132"/>
      <c r="D22" s="110"/>
      <c r="G22" s="80">
        <v>30</v>
      </c>
      <c r="H22" s="80">
        <v>1.44</v>
      </c>
      <c r="I22" s="249">
        <v>43299</v>
      </c>
      <c r="K22" s="80">
        <v>27</v>
      </c>
      <c r="L22" s="80">
        <v>1.31</v>
      </c>
      <c r="M22" s="249">
        <v>43269</v>
      </c>
      <c r="O22" s="80">
        <v>5</v>
      </c>
      <c r="P22" s="80">
        <v>0.25</v>
      </c>
      <c r="Q22" s="249">
        <v>43238</v>
      </c>
      <c r="S22" s="80">
        <v>0</v>
      </c>
      <c r="T22" s="80"/>
      <c r="U22" s="249">
        <v>43208</v>
      </c>
    </row>
    <row r="23" spans="1:21" x14ac:dyDescent="0.25">
      <c r="A23" s="132"/>
      <c r="B23" s="259" t="s">
        <v>6</v>
      </c>
      <c r="C23" s="258">
        <f>SUM(C4:C22)</f>
        <v>1700</v>
      </c>
      <c r="D23" s="110"/>
      <c r="G23" s="80">
        <v>15</v>
      </c>
      <c r="H23" s="80">
        <v>0.71</v>
      </c>
      <c r="I23" s="249">
        <v>43300</v>
      </c>
      <c r="K23" s="80">
        <v>11</v>
      </c>
      <c r="L23" s="80">
        <v>0.5</v>
      </c>
      <c r="M23" s="249">
        <v>43270</v>
      </c>
      <c r="O23" s="80">
        <v>27</v>
      </c>
      <c r="P23" s="80">
        <v>1.28</v>
      </c>
      <c r="Q23" s="249">
        <v>43239</v>
      </c>
      <c r="S23" s="80">
        <v>0</v>
      </c>
      <c r="T23" s="80"/>
      <c r="U23" s="249">
        <v>43209</v>
      </c>
    </row>
    <row r="24" spans="1:21" x14ac:dyDescent="0.25">
      <c r="G24" s="80">
        <v>41</v>
      </c>
      <c r="H24" s="80">
        <v>1.97</v>
      </c>
      <c r="I24" s="249">
        <v>43301</v>
      </c>
      <c r="K24" s="80">
        <v>10</v>
      </c>
      <c r="L24" s="80">
        <v>0.46</v>
      </c>
      <c r="M24" s="249">
        <v>43271</v>
      </c>
      <c r="O24" s="80">
        <v>10</v>
      </c>
      <c r="P24" s="80">
        <v>0.5</v>
      </c>
      <c r="Q24" s="249">
        <v>43240</v>
      </c>
      <c r="S24" s="80">
        <v>0</v>
      </c>
      <c r="T24" s="80"/>
      <c r="U24" s="249">
        <v>43210</v>
      </c>
    </row>
    <row r="25" spans="1:21" x14ac:dyDescent="0.25">
      <c r="G25" s="80">
        <v>24</v>
      </c>
      <c r="H25" s="80">
        <v>1.1399999999999999</v>
      </c>
      <c r="I25" s="249">
        <v>43302</v>
      </c>
      <c r="K25" s="80">
        <v>6</v>
      </c>
      <c r="L25" s="80">
        <v>0.27</v>
      </c>
      <c r="M25" s="249">
        <v>43272</v>
      </c>
      <c r="O25" s="80">
        <v>0</v>
      </c>
      <c r="P25" s="80">
        <v>0</v>
      </c>
      <c r="Q25" s="249">
        <v>43241</v>
      </c>
      <c r="S25" s="80">
        <v>3</v>
      </c>
      <c r="T25" s="80">
        <v>0.14000000000000001</v>
      </c>
      <c r="U25" s="249">
        <v>43211</v>
      </c>
    </row>
    <row r="26" spans="1:21" x14ac:dyDescent="0.25">
      <c r="A26" s="363">
        <v>298</v>
      </c>
      <c r="B26" s="368">
        <v>43309</v>
      </c>
      <c r="C26" s="363">
        <v>88.62</v>
      </c>
      <c r="D26" s="363">
        <v>5</v>
      </c>
      <c r="E26" s="363">
        <f>A26+C26+D26</f>
        <v>391.62</v>
      </c>
      <c r="G26" s="80">
        <v>24</v>
      </c>
      <c r="H26" s="80">
        <v>1.1399999999999999</v>
      </c>
      <c r="I26" s="249">
        <v>43303</v>
      </c>
      <c r="K26" s="80">
        <v>15</v>
      </c>
      <c r="L26" s="80">
        <v>0.71</v>
      </c>
      <c r="M26" s="249">
        <v>43273</v>
      </c>
      <c r="O26" s="80">
        <v>15</v>
      </c>
      <c r="P26" s="80">
        <v>0.73</v>
      </c>
      <c r="Q26" s="249">
        <v>43242</v>
      </c>
      <c r="S26" s="80">
        <v>0</v>
      </c>
      <c r="T26" s="80">
        <v>0</v>
      </c>
      <c r="U26" s="249">
        <v>43212</v>
      </c>
    </row>
    <row r="27" spans="1:21" x14ac:dyDescent="0.25">
      <c r="A27" s="364"/>
      <c r="B27" s="260"/>
      <c r="C27" s="260"/>
      <c r="D27" s="260"/>
      <c r="E27" s="260"/>
      <c r="G27" s="80">
        <v>15</v>
      </c>
      <c r="H27" s="80">
        <v>0.73</v>
      </c>
      <c r="I27" s="249">
        <v>43304</v>
      </c>
      <c r="K27" s="80">
        <v>29</v>
      </c>
      <c r="L27" s="80">
        <v>1.37</v>
      </c>
      <c r="M27" s="249">
        <v>43274</v>
      </c>
      <c r="O27" s="80">
        <v>20</v>
      </c>
      <c r="P27" s="80">
        <v>0.96</v>
      </c>
      <c r="Q27" s="249">
        <v>43243</v>
      </c>
      <c r="S27" s="80">
        <v>0</v>
      </c>
      <c r="T27" s="80">
        <v>0</v>
      </c>
      <c r="U27" s="249">
        <v>43213</v>
      </c>
    </row>
    <row r="28" spans="1:21" x14ac:dyDescent="0.25">
      <c r="A28" s="364"/>
      <c r="B28" s="260"/>
      <c r="C28" s="260"/>
      <c r="D28" s="260"/>
      <c r="E28" s="260"/>
      <c r="G28" s="80">
        <v>35</v>
      </c>
      <c r="H28" s="80">
        <v>1.71</v>
      </c>
      <c r="I28" s="249">
        <v>43305</v>
      </c>
      <c r="K28" s="80">
        <v>20</v>
      </c>
      <c r="L28" s="80">
        <v>0.96</v>
      </c>
      <c r="M28" s="249">
        <v>43275</v>
      </c>
      <c r="O28" s="80">
        <v>42.89</v>
      </c>
      <c r="P28" s="80">
        <v>1.1000000000000001</v>
      </c>
      <c r="Q28" s="249">
        <v>43244</v>
      </c>
      <c r="S28" s="80">
        <v>5</v>
      </c>
      <c r="T28" s="80">
        <v>0.23</v>
      </c>
      <c r="U28" s="249">
        <v>43214</v>
      </c>
    </row>
    <row r="29" spans="1:21" x14ac:dyDescent="0.25">
      <c r="A29" s="364"/>
      <c r="B29" s="260"/>
      <c r="C29" s="260"/>
      <c r="D29" s="260"/>
      <c r="E29" s="260"/>
      <c r="G29" s="80">
        <v>30</v>
      </c>
      <c r="H29" s="80">
        <v>1.42</v>
      </c>
      <c r="I29" s="249">
        <v>43306</v>
      </c>
      <c r="K29" s="80">
        <v>15</v>
      </c>
      <c r="L29" s="80">
        <v>0.75</v>
      </c>
      <c r="M29" s="249">
        <v>43276</v>
      </c>
      <c r="O29" s="80">
        <v>15</v>
      </c>
      <c r="P29" s="80">
        <v>0.75</v>
      </c>
      <c r="Q29" s="249">
        <v>43245</v>
      </c>
      <c r="S29" s="80">
        <v>11</v>
      </c>
      <c r="T29" s="80">
        <v>0.53</v>
      </c>
      <c r="U29" s="249">
        <v>43215</v>
      </c>
    </row>
    <row r="30" spans="1:21" x14ac:dyDescent="0.25">
      <c r="A30" s="364"/>
      <c r="B30" s="260"/>
      <c r="C30" s="260"/>
      <c r="D30" s="260"/>
      <c r="E30" s="260"/>
      <c r="G30" s="80">
        <v>10</v>
      </c>
      <c r="H30" s="80">
        <v>0.5</v>
      </c>
      <c r="I30" s="249">
        <v>43307</v>
      </c>
      <c r="K30" s="80">
        <v>20</v>
      </c>
      <c r="L30" s="80">
        <v>0.93</v>
      </c>
      <c r="M30" s="249">
        <v>43277</v>
      </c>
      <c r="O30" s="80">
        <v>25</v>
      </c>
      <c r="P30" s="80">
        <v>1.23</v>
      </c>
      <c r="Q30" s="249">
        <v>43246</v>
      </c>
      <c r="S30" s="80">
        <v>16</v>
      </c>
      <c r="T30" s="80">
        <v>0.78</v>
      </c>
      <c r="U30" s="249">
        <v>43216</v>
      </c>
    </row>
    <row r="31" spans="1:21" x14ac:dyDescent="0.25">
      <c r="A31" s="364"/>
      <c r="B31" s="260"/>
      <c r="C31" s="260"/>
      <c r="D31" s="260"/>
      <c r="E31" s="260"/>
      <c r="G31" s="80">
        <v>8</v>
      </c>
      <c r="H31" s="80">
        <v>0.37</v>
      </c>
      <c r="I31" s="249">
        <v>43308</v>
      </c>
      <c r="K31" s="80">
        <v>13</v>
      </c>
      <c r="L31" s="80">
        <v>0.6</v>
      </c>
      <c r="M31" s="249">
        <v>43278</v>
      </c>
      <c r="O31" s="80">
        <v>16</v>
      </c>
      <c r="P31" s="80">
        <v>0.77</v>
      </c>
      <c r="Q31" s="249">
        <v>43247</v>
      </c>
      <c r="S31" s="80">
        <v>20</v>
      </c>
      <c r="T31" s="80">
        <v>0.96</v>
      </c>
      <c r="U31" s="249">
        <v>43217</v>
      </c>
    </row>
    <row r="32" spans="1:21" x14ac:dyDescent="0.25">
      <c r="A32" s="364"/>
      <c r="B32" s="260"/>
      <c r="C32" s="260"/>
      <c r="D32" s="260"/>
      <c r="E32" s="260"/>
      <c r="G32" s="80">
        <v>30</v>
      </c>
      <c r="H32" s="80">
        <v>1.44</v>
      </c>
      <c r="I32" s="249">
        <v>43309</v>
      </c>
      <c r="K32" s="80">
        <v>19</v>
      </c>
      <c r="L32" s="80">
        <v>0.93</v>
      </c>
      <c r="M32" s="249">
        <v>43279</v>
      </c>
      <c r="O32" s="80">
        <v>26</v>
      </c>
      <c r="P32" s="80">
        <v>1.27</v>
      </c>
      <c r="Q32" s="249">
        <v>43248</v>
      </c>
      <c r="S32" s="80">
        <v>10</v>
      </c>
      <c r="T32" s="80">
        <v>0.5</v>
      </c>
      <c r="U32" s="249">
        <v>43218</v>
      </c>
    </row>
    <row r="33" spans="1:22" x14ac:dyDescent="0.25">
      <c r="A33" s="364"/>
      <c r="B33" s="260"/>
      <c r="C33" s="260"/>
      <c r="D33" s="260"/>
      <c r="E33" s="260"/>
      <c r="G33" s="80"/>
      <c r="H33" s="80"/>
      <c r="I33" s="249">
        <v>43310</v>
      </c>
      <c r="K33" s="80">
        <v>20</v>
      </c>
      <c r="L33" s="80">
        <v>0.94</v>
      </c>
      <c r="M33" s="249">
        <v>43280</v>
      </c>
      <c r="O33" s="80">
        <v>13</v>
      </c>
      <c r="P33" s="80">
        <v>0.64</v>
      </c>
      <c r="Q33" s="249">
        <v>43249</v>
      </c>
      <c r="S33" s="80">
        <v>0</v>
      </c>
      <c r="T33" s="80">
        <v>0</v>
      </c>
      <c r="U33" s="249">
        <v>43219</v>
      </c>
    </row>
    <row r="34" spans="1:22" x14ac:dyDescent="0.25">
      <c r="A34" s="365"/>
      <c r="B34" s="366"/>
      <c r="C34" s="367"/>
      <c r="D34" s="260"/>
      <c r="E34" s="260"/>
      <c r="G34" s="80"/>
      <c r="H34" s="80"/>
      <c r="I34" s="249">
        <v>43311</v>
      </c>
      <c r="K34" s="80">
        <v>25</v>
      </c>
      <c r="L34" s="80">
        <v>1.17</v>
      </c>
      <c r="M34" s="249">
        <v>43281</v>
      </c>
      <c r="O34" s="80">
        <v>6</v>
      </c>
      <c r="P34" s="80">
        <v>0.27</v>
      </c>
      <c r="Q34" s="249">
        <v>43250</v>
      </c>
      <c r="S34" s="80">
        <v>28</v>
      </c>
      <c r="T34" s="80">
        <v>1.34</v>
      </c>
      <c r="U34" s="249">
        <v>43220</v>
      </c>
    </row>
    <row r="35" spans="1:22" x14ac:dyDescent="0.25">
      <c r="A35" s="364"/>
      <c r="B35" s="260"/>
      <c r="C35" s="260"/>
      <c r="D35" s="260"/>
      <c r="E35" s="260"/>
      <c r="G35" s="254">
        <f>SUM(G5:G34)</f>
        <v>676.9</v>
      </c>
      <c r="H35" s="255">
        <f>SUM(H5:H34)</f>
        <v>31.660000000000004</v>
      </c>
      <c r="I35" s="249">
        <v>43312</v>
      </c>
      <c r="K35" s="254">
        <f>SUM(K5:K34)</f>
        <v>390</v>
      </c>
      <c r="L35" s="255">
        <f>SUM(L5:L34)</f>
        <v>18.550000000000004</v>
      </c>
      <c r="M35" s="249"/>
      <c r="O35" s="250">
        <v>5</v>
      </c>
      <c r="P35" s="80">
        <v>0.23</v>
      </c>
      <c r="Q35" s="249">
        <v>43251</v>
      </c>
      <c r="S35" s="254">
        <f>SUM(S5:S34)</f>
        <v>93</v>
      </c>
      <c r="T35" s="255">
        <f>SUM(T25:T34)</f>
        <v>4.4800000000000004</v>
      </c>
      <c r="U35" s="256"/>
      <c r="V35" s="257">
        <f>H35+L35+P36+T35</f>
        <v>78.240000000000023</v>
      </c>
    </row>
    <row r="36" spans="1:22" x14ac:dyDescent="0.25">
      <c r="A36" s="260"/>
      <c r="B36" s="260"/>
      <c r="C36" s="260"/>
      <c r="D36" s="260"/>
      <c r="E36" s="260"/>
      <c r="O36" s="254">
        <f>SUM(O5:O35)</f>
        <v>511.89</v>
      </c>
      <c r="P36" s="255">
        <f>SUM(P5:P35)</f>
        <v>23.550000000000004</v>
      </c>
      <c r="Q36" s="80"/>
    </row>
    <row r="37" spans="1:22" x14ac:dyDescent="0.25">
      <c r="A37" s="364"/>
      <c r="B37" s="260"/>
      <c r="C37" s="260"/>
      <c r="D37" s="260"/>
      <c r="E37" s="260"/>
    </row>
    <row r="38" spans="1:22" x14ac:dyDescent="0.25">
      <c r="A38" s="364"/>
      <c r="B38" s="260"/>
      <c r="C38" s="260"/>
      <c r="D38" s="260"/>
      <c r="E38" s="260"/>
    </row>
    <row r="39" spans="1:22" x14ac:dyDescent="0.25">
      <c r="A39" s="364"/>
      <c r="B39" s="260"/>
      <c r="C39" s="260"/>
      <c r="D39" s="260"/>
      <c r="E39" s="260"/>
    </row>
    <row r="40" spans="1:22" x14ac:dyDescent="0.25">
      <c r="A40" s="364"/>
      <c r="B40" s="260"/>
      <c r="C40" s="260"/>
      <c r="D40" s="260"/>
      <c r="E40" s="260"/>
    </row>
    <row r="41" spans="1:22" x14ac:dyDescent="0.25">
      <c r="A41" s="364"/>
      <c r="B41" s="260"/>
      <c r="C41" s="260"/>
      <c r="D41" s="260"/>
      <c r="E41" s="260"/>
    </row>
    <row r="42" spans="1:22" x14ac:dyDescent="0.25">
      <c r="A42" s="364"/>
      <c r="B42" s="260"/>
      <c r="C42" s="260"/>
      <c r="D42" s="260"/>
      <c r="E42" s="260"/>
    </row>
    <row r="43" spans="1:22" x14ac:dyDescent="0.25">
      <c r="A43" s="364"/>
      <c r="B43" s="260"/>
      <c r="C43" s="260"/>
      <c r="D43" s="260"/>
      <c r="E43" s="260"/>
    </row>
    <row r="44" spans="1:22" x14ac:dyDescent="0.25">
      <c r="A44" s="260"/>
      <c r="B44" s="260"/>
      <c r="C44" s="260"/>
      <c r="D44" s="260"/>
      <c r="E44" s="26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Julio-2018</vt:lpstr>
      <vt:lpstr>Junio-2018</vt:lpstr>
      <vt:lpstr>Hoja1</vt:lpstr>
      <vt:lpstr>AJUSTE MENSUAL</vt:lpstr>
      <vt:lpstr>Abril-2018</vt:lpstr>
      <vt:lpstr>Resumen ventas</vt:lpstr>
      <vt:lpstr>Mayo-2018</vt:lpstr>
      <vt:lpstr>Recargas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2018-07-26T01:07:58Z</cp:lastPrinted>
  <dcterms:created xsi:type="dcterms:W3CDTF">2018-04-14T15:58:02Z</dcterms:created>
  <dcterms:modified xsi:type="dcterms:W3CDTF">2018-07-29T15:05:58Z</dcterms:modified>
</cp:coreProperties>
</file>